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departamento\Desktop\"/>
    </mc:Choice>
  </mc:AlternateContent>
  <xr:revisionPtr revIDLastSave="0" documentId="13_ncr:1_{194FAACB-EEBE-481C-ADD8-8F239C55558F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Numeralia feb-jun 2023" sheetId="2" r:id="rId1"/>
  </sheets>
  <definedNames>
    <definedName name="_xlnm.Print_Titles" localSheetId="0">'Numeralia feb-jun 2023'!$1:$5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5" i="2" l="1"/>
  <c r="N125" i="2"/>
  <c r="M122" i="2"/>
  <c r="N122" i="2"/>
  <c r="B138" i="2"/>
  <c r="B300" i="2" l="1"/>
  <c r="B112" i="2"/>
  <c r="B113" i="2"/>
  <c r="B114" i="2"/>
  <c r="B115" i="2"/>
  <c r="B111" i="2"/>
  <c r="M110" i="2"/>
  <c r="N110" i="2"/>
  <c r="B321" i="2" l="1"/>
  <c r="B293" i="2"/>
  <c r="N88" i="2"/>
  <c r="M88" i="2"/>
  <c r="M97" i="2"/>
  <c r="B86" i="2"/>
  <c r="B46" i="2" l="1"/>
  <c r="M60" i="2"/>
  <c r="B139" i="2" l="1"/>
  <c r="N121" i="2"/>
  <c r="M121" i="2"/>
  <c r="B127" i="2"/>
  <c r="B123" i="2"/>
  <c r="M43" i="2" l="1"/>
  <c r="N43" i="2"/>
  <c r="N35" i="2"/>
  <c r="B154" i="2"/>
  <c r="N34" i="2" l="1"/>
  <c r="N359" i="2"/>
  <c r="M359" i="2"/>
  <c r="M333" i="2"/>
  <c r="B334" i="2"/>
  <c r="B335" i="2"/>
  <c r="B336" i="2"/>
  <c r="M337" i="2"/>
  <c r="B338" i="2"/>
  <c r="B339" i="2"/>
  <c r="B340" i="2"/>
  <c r="M317" i="2"/>
  <c r="N317" i="2"/>
  <c r="N290" i="2"/>
  <c r="M290" i="2"/>
  <c r="B291" i="2"/>
  <c r="B292" i="2"/>
  <c r="B294" i="2"/>
  <c r="B83" i="2"/>
  <c r="B337" i="2" l="1"/>
  <c r="B333" i="2"/>
  <c r="B48" i="2"/>
  <c r="B40" i="2"/>
  <c r="B332" i="2" l="1"/>
  <c r="N60" i="2" l="1"/>
  <c r="N67" i="2"/>
  <c r="B105" i="2" l="1"/>
  <c r="M104" i="2" l="1"/>
  <c r="B255" i="2" l="1"/>
  <c r="B237" i="2" l="1"/>
  <c r="B232" i="2"/>
  <c r="B228" i="2"/>
  <c r="B224" i="2"/>
  <c r="B220" i="2"/>
  <c r="B216" i="2"/>
  <c r="B212" i="2"/>
  <c r="B200" i="2"/>
  <c r="B196" i="2"/>
  <c r="B188" i="2"/>
  <c r="B184" i="2"/>
  <c r="B180" i="2"/>
  <c r="N84" i="2" l="1"/>
  <c r="M84" i="2"/>
  <c r="N76" i="2"/>
  <c r="M76" i="2"/>
  <c r="M373" i="2" l="1"/>
  <c r="M366" i="2"/>
  <c r="B45" i="2" l="1"/>
  <c r="B379" i="2" l="1"/>
  <c r="B378" i="2"/>
  <c r="B377" i="2"/>
  <c r="B376" i="2"/>
  <c r="B375" i="2"/>
  <c r="B374" i="2"/>
  <c r="N373" i="2"/>
  <c r="B372" i="2"/>
  <c r="B371" i="2"/>
  <c r="B370" i="2"/>
  <c r="B369" i="2"/>
  <c r="B368" i="2"/>
  <c r="B367" i="2"/>
  <c r="N366" i="2"/>
  <c r="B365" i="2"/>
  <c r="B364" i="2"/>
  <c r="B363" i="2"/>
  <c r="B362" i="2"/>
  <c r="B361" i="2"/>
  <c r="B360" i="2"/>
  <c r="B358" i="2"/>
  <c r="B357" i="2"/>
  <c r="B356" i="2"/>
  <c r="B355" i="2"/>
  <c r="B354" i="2"/>
  <c r="B353" i="2"/>
  <c r="N352" i="2"/>
  <c r="M352" i="2"/>
  <c r="B351" i="2"/>
  <c r="B350" i="2"/>
  <c r="B349" i="2"/>
  <c r="B348" i="2"/>
  <c r="B347" i="2"/>
  <c r="B346" i="2"/>
  <c r="N345" i="2"/>
  <c r="M345" i="2"/>
  <c r="B328" i="2"/>
  <c r="B327" i="2"/>
  <c r="B326" i="2"/>
  <c r="B325" i="2"/>
  <c r="N324" i="2"/>
  <c r="M324" i="2"/>
  <c r="B322" i="2"/>
  <c r="B320" i="2"/>
  <c r="B319" i="2"/>
  <c r="B318" i="2"/>
  <c r="B316" i="2"/>
  <c r="B315" i="2"/>
  <c r="B314" i="2"/>
  <c r="B313" i="2"/>
  <c r="N312" i="2"/>
  <c r="M312" i="2"/>
  <c r="B311" i="2"/>
  <c r="B310" i="2"/>
  <c r="B309" i="2"/>
  <c r="B308" i="2"/>
  <c r="B307" i="2"/>
  <c r="B306" i="2"/>
  <c r="N305" i="2"/>
  <c r="M305" i="2"/>
  <c r="B352" i="2" l="1"/>
  <c r="N344" i="2"/>
  <c r="B366" i="2"/>
  <c r="B373" i="2"/>
  <c r="B345" i="2"/>
  <c r="B359" i="2"/>
  <c r="M344" i="2"/>
  <c r="B324" i="2"/>
  <c r="M304" i="2"/>
  <c r="B317" i="2"/>
  <c r="B305" i="2"/>
  <c r="N304" i="2"/>
  <c r="B312" i="2"/>
  <c r="B175" i="2"/>
  <c r="B344" i="2" l="1"/>
  <c r="B304" i="2"/>
  <c r="B290" i="2"/>
  <c r="B176" i="2"/>
  <c r="B177" i="2"/>
  <c r="B174" i="2"/>
  <c r="B64" i="2" l="1"/>
  <c r="B141" i="2" l="1"/>
  <c r="B140" i="2"/>
  <c r="B137" i="2"/>
  <c r="B136" i="2"/>
  <c r="B135" i="2"/>
  <c r="B134" i="2"/>
  <c r="B133" i="2"/>
  <c r="B132" i="2" l="1"/>
  <c r="B151" i="2"/>
  <c r="B150" i="2"/>
  <c r="N149" i="2"/>
  <c r="M149" i="2"/>
  <c r="B144" i="2"/>
  <c r="B149" i="2" l="1"/>
  <c r="B93" i="2" l="1"/>
  <c r="B78" i="2"/>
  <c r="B82" i="2"/>
  <c r="B81" i="2"/>
  <c r="M35" i="2"/>
  <c r="M34" i="2" s="1"/>
  <c r="B42" i="2"/>
  <c r="B41" i="2"/>
  <c r="B55" i="2"/>
  <c r="B58" i="2"/>
  <c r="M67" i="2" l="1"/>
  <c r="B52" i="2" l="1"/>
  <c r="B148" i="2" l="1"/>
  <c r="B147" i="2"/>
  <c r="B145" i="2"/>
  <c r="B143" i="2"/>
  <c r="N142" i="2"/>
  <c r="M142" i="2"/>
  <c r="B146" i="2"/>
  <c r="B142" i="2" l="1"/>
  <c r="B130" i="2"/>
  <c r="N128" i="2"/>
  <c r="M128" i="2"/>
  <c r="B248" i="2" l="1"/>
  <c r="B245" i="2"/>
  <c r="B242" i="2"/>
  <c r="B241" i="2" l="1"/>
  <c r="B264" i="2" l="1"/>
  <c r="B251" i="2"/>
  <c r="N132" i="2"/>
  <c r="N131" i="2" s="1"/>
  <c r="M132" i="2"/>
  <c r="M131" i="2" s="1"/>
  <c r="B129" i="2"/>
  <c r="B128" i="2" s="1"/>
  <c r="B126" i="2"/>
  <c r="B125" i="2"/>
  <c r="B124" i="2"/>
  <c r="B122" i="2"/>
  <c r="N109" i="2"/>
  <c r="B106" i="2"/>
  <c r="N104" i="2"/>
  <c r="B103" i="2"/>
  <c r="B102" i="2"/>
  <c r="B101" i="2"/>
  <c r="B100" i="2"/>
  <c r="B99" i="2"/>
  <c r="B98" i="2"/>
  <c r="N97" i="2"/>
  <c r="M87" i="2"/>
  <c r="B96" i="2"/>
  <c r="B95" i="2"/>
  <c r="B94" i="2"/>
  <c r="B92" i="2"/>
  <c r="B91" i="2"/>
  <c r="B90" i="2"/>
  <c r="B89" i="2"/>
  <c r="B85" i="2"/>
  <c r="B84" i="2" s="1"/>
  <c r="B80" i="2"/>
  <c r="B79" i="2"/>
  <c r="B77" i="2"/>
  <c r="B69" i="2"/>
  <c r="B68" i="2"/>
  <c r="B66" i="2"/>
  <c r="B65" i="2"/>
  <c r="B63" i="2"/>
  <c r="B62" i="2"/>
  <c r="B61" i="2"/>
  <c r="B59" i="2"/>
  <c r="B57" i="2"/>
  <c r="B56" i="2"/>
  <c r="B54" i="2"/>
  <c r="B53" i="2"/>
  <c r="B51" i="2"/>
  <c r="N50" i="2"/>
  <c r="N49" i="2" s="1"/>
  <c r="N33" i="2" s="1"/>
  <c r="M50" i="2"/>
  <c r="M49" i="2" s="1"/>
  <c r="M33" i="2" s="1"/>
  <c r="B47" i="2"/>
  <c r="B44" i="2"/>
  <c r="B39" i="2"/>
  <c r="B38" i="2"/>
  <c r="B37" i="2"/>
  <c r="B36" i="2"/>
  <c r="B27" i="2"/>
  <c r="B88" i="2" l="1"/>
  <c r="B43" i="2"/>
  <c r="B276" i="2" s="1"/>
  <c r="B121" i="2"/>
  <c r="B120" i="2" s="1"/>
  <c r="B165" i="2" s="1"/>
  <c r="B76" i="2"/>
  <c r="M109" i="2"/>
  <c r="B109" i="2" s="1"/>
  <c r="B110" i="2"/>
  <c r="B60" i="2"/>
  <c r="B283" i="2" s="1"/>
  <c r="B282" i="2" s="1"/>
  <c r="N87" i="2"/>
  <c r="B35" i="2"/>
  <c r="M75" i="2"/>
  <c r="M74" i="2" s="1"/>
  <c r="N120" i="2"/>
  <c r="B97" i="2"/>
  <c r="B104" i="2"/>
  <c r="M120" i="2"/>
  <c r="B50" i="2"/>
  <c r="B280" i="2" s="1"/>
  <c r="N75" i="2"/>
  <c r="B131" i="2"/>
  <c r="B162" i="2" s="1"/>
  <c r="B67" i="2"/>
  <c r="B273" i="2" l="1"/>
  <c r="B272" i="2" s="1"/>
  <c r="B34" i="2"/>
  <c r="B157" i="2"/>
  <c r="B275" i="2"/>
  <c r="B286" i="2"/>
  <c r="B285" i="2" s="1"/>
  <c r="N74" i="2"/>
  <c r="N119" i="2"/>
  <c r="B75" i="2"/>
  <c r="B87" i="2"/>
  <c r="M119" i="2"/>
  <c r="B119" i="2"/>
  <c r="B49" i="2"/>
  <c r="B279" i="2"/>
  <c r="B271" i="2" l="1"/>
  <c r="B278" i="2"/>
  <c r="B33" i="2"/>
  <c r="B74" i="2"/>
</calcChain>
</file>

<file path=xl/sharedStrings.xml><?xml version="1.0" encoding="utf-8"?>
<sst xmlns="http://schemas.openxmlformats.org/spreadsheetml/2006/main" count="368" uniqueCount="207">
  <si>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</si>
  <si>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</si>
  <si>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</si>
  <si>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</si>
  <si>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</si>
  <si>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</si>
  <si>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</si>
  <si>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</si>
  <si>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</si>
  <si>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</si>
  <si>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</si>
  <si>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</si>
  <si>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</si>
  <si>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</si>
  <si>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</si>
  <si>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</si>
  <si>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</si>
  <si>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</si>
  <si>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</si>
  <si>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</si>
  <si>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</si>
  <si>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</si>
  <si>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</si>
  <si>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</si>
  <si>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</si>
  <si>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</si>
  <si>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</si>
  <si>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</si>
  <si>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Admisión</t>
  </si>
  <si>
    <t>Total de admitidos al Centro de Enseñanza Técnica Industrial</t>
  </si>
  <si>
    <t>Admitidos en Educación Superior</t>
  </si>
  <si>
    <t xml:space="preserve">Ingeniería Industrial </t>
  </si>
  <si>
    <t>Ingeniería  Mecatrónica</t>
  </si>
  <si>
    <t>Admitidos en Educación Media Superior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</si>
  <si>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</si>
  <si>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</si>
  <si>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</si>
  <si>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</si>
  <si>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</si>
  <si>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</si>
  <si>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</si>
  <si>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</si>
  <si>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</si>
  <si>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</si>
  <si>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</si>
  <si>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</si>
  <si>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</si>
  <si>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</si>
  <si>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</si>
  <si>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</si>
  <si>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</si>
  <si>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</si>
  <si>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</si>
  <si>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</si>
  <si>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</si>
  <si>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</si>
  <si>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</si>
  <si>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</si>
  <si>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</si>
  <si>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</si>
  <si>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</si>
  <si>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</si>
  <si>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</si>
  <si>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</si>
  <si>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</si>
  <si>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</si>
  <si>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</si>
  <si>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</si>
  <si>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</si>
  <si>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</si>
  <si>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</si>
  <si>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</si>
  <si>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</si>
  <si>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</si>
  <si>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</si>
  <si>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</si>
  <si>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</si>
  <si>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</si>
  <si>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</si>
  <si>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</si>
  <si>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</si>
  <si>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</si>
  <si>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</si>
  <si>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</si>
  <si>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</si>
  <si>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</si>
  <si>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</si>
  <si>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</si>
  <si>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</si>
  <si>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</si>
  <si>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</si>
  <si>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</si>
  <si>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</si>
  <si>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</si>
  <si>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</si>
  <si>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</si>
  <si>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</si>
  <si>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</si>
  <si>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</si>
  <si>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</si>
  <si>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</si>
  <si>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</si>
  <si>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</si>
  <si>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</si>
  <si>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</si>
  <si>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</si>
  <si>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</si>
  <si>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</si>
  <si>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</si>
  <si>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</si>
  <si>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</si>
  <si>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</si>
  <si>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</si>
  <si>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</si>
  <si>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</si>
  <si>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</si>
  <si>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Número de ejemplares disponibles para consulta</t>
  </si>
  <si>
    <t xml:space="preserve">Biblioteca en Colomos </t>
  </si>
  <si>
    <t>Biblioteca en Tonalá</t>
  </si>
  <si>
    <t>Biblioteca en Río Santiago</t>
  </si>
  <si>
    <t>Sanitarios y mingitorios</t>
  </si>
  <si>
    <t>Biblioteca (total de ejemplares)</t>
  </si>
  <si>
    <t>Salas de usos múltiples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</si>
  <si>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</si>
  <si>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</si>
  <si>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</si>
  <si>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</si>
  <si>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</si>
  <si>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</si>
  <si>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</si>
  <si>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</si>
  <si>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</si>
  <si>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</si>
  <si>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</si>
  <si>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</si>
  <si>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</si>
  <si>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</si>
  <si>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</si>
  <si>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</si>
  <si>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 xml:space="preserve">Porcentaje de egreso de educación media superior </t>
  </si>
  <si>
    <t>Ingeniería en Tecnología de Software</t>
  </si>
  <si>
    <t>Ingeniería Civil Sustentable</t>
  </si>
  <si>
    <t>Educación Superior plantel Río Santiago</t>
  </si>
  <si>
    <t xml:space="preserve">Porcentaje de egreso de educación superior 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</si>
  <si>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</si>
  <si>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</si>
  <si>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</si>
  <si>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</si>
  <si>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</si>
  <si>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</si>
  <si>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</si>
  <si>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</si>
  <si>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</si>
  <si>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</si>
  <si>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</si>
  <si>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</si>
  <si>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</si>
  <si>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</si>
  <si>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</si>
  <si>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*Educación Media Superior: Las becas para este nivel se otrogaron a través del Programa de Becas Benito Juárez</t>
  </si>
  <si>
    <t>Egreso</t>
  </si>
  <si>
    <t>Tecnólogo Desarrollo de Software</t>
  </si>
  <si>
    <t>Tecnólogo Sistemas Electrónicos y Telecomunicaciones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</si>
  <si>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</si>
  <si>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</si>
  <si>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</si>
  <si>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</si>
  <si>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</si>
  <si>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Miembros del Sistema Nacional de Investigadores (SNI) Nivel 1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</si>
  <si>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</si>
  <si>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>* Durante el tercer trimestre se estará integrando una base de datos con los alumnos que están participando en los
proyectos de investigación vigentes en el CETI.</t>
  </si>
  <si>
    <t>Porcentaje de egreso de tipo medio superior y superior (Generacional)</t>
  </si>
  <si>
    <t>Porcentaje de egreso de tipo medio superior y superior (Tradicional)</t>
  </si>
  <si>
    <t>Egresados en Educación Superior</t>
  </si>
  <si>
    <t>Ingeniería Mecatrónica-Flex</t>
  </si>
  <si>
    <t>Ingeniería Mecatrónica - Flex</t>
  </si>
  <si>
    <t xml:space="preserve">Candidato al Sistema Nacional de Investigadores  </t>
  </si>
  <si>
    <t>Ingenieria Bioquímica</t>
  </si>
  <si>
    <t>Ingeniería en Mecatrónica</t>
  </si>
  <si>
    <t>Semestre feb - jun 2023</t>
  </si>
  <si>
    <t>Semestre feb-jun 2023</t>
  </si>
  <si>
    <t>Total de proyectos de investigación en desarrollo en feb . jun 2023</t>
  </si>
  <si>
    <t>Al 30 de junio de 2023</t>
  </si>
  <si>
    <t>*Dictamen de Becas Institucionales de los semestres feb-jun 2023.</t>
  </si>
  <si>
    <t>Al 31 de marzo de 2023</t>
  </si>
  <si>
    <t>Número de alumnos que ingresan en el ciclo escolar t-4 (ago - dic 2019)</t>
  </si>
  <si>
    <t>Número de alumnos que egresan en el ciclo escolar t (feb - jun 2023)</t>
  </si>
  <si>
    <t>Número de alumnos que ingresan en el ciclo escolar t-4) (ago - dic 2019)</t>
  </si>
  <si>
    <t>Becas de Educación Media Superior (semestre feb-jun 2023)</t>
  </si>
  <si>
    <t>Becas de Educación Superior (semestre feb-jun 2023)</t>
  </si>
  <si>
    <t>Becas de Educación Superior (semestre ago-dic 2023)</t>
  </si>
  <si>
    <t>Total del personal docente de EMS que imparte tutoría en el semestre ago - dic 2022</t>
  </si>
  <si>
    <t>Total del personal docente de ES que imparte tutoría en el semestre ago - dic 2022</t>
  </si>
  <si>
    <t>Total del personal docente que imparte tutoría en el semestre ago - dic 2022</t>
  </si>
  <si>
    <t>Programas activos de becas corte al mes de junio de 2023</t>
  </si>
  <si>
    <t>Docentes que imparten el servicio de tutoría</t>
  </si>
  <si>
    <t>Total de Horas Asignatura autorizadas al 30 de marzo de 2023</t>
  </si>
  <si>
    <t>Ingeniería Tecnología de Software</t>
  </si>
  <si>
    <t>Tecnólogo Mecánico en Máquinas-Herramienta</t>
  </si>
  <si>
    <t>Ingeniería Desarrollo Electrónico y Sistemas Inteligentes</t>
  </si>
  <si>
    <t>Ingeniería Tecnologia de Software</t>
  </si>
  <si>
    <t xml:space="preserve">Tecnólogo Control Automático e Instrumentación </t>
  </si>
  <si>
    <t xml:space="preserve">Tecnólogo Construcción </t>
  </si>
  <si>
    <t>Tecnólogo Electrónica y Comunicaciones</t>
  </si>
  <si>
    <t>Tecnólogo Diseño y Mecanica Industrial</t>
  </si>
  <si>
    <t xml:space="preserve">Tecnólogo Electromecánica </t>
  </si>
  <si>
    <t>(Fecha de actualización 25 de agosto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</si>
</sst>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95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1" applyFill="1"/>
    <xf numFmtId="0" fontId="9" fillId="0" borderId="1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3" fillId="0" borderId="12" xfId="1" applyFill="1" applyBorder="1"/>
    <xf numFmtId="0" fontId="13" fillId="0" borderId="11" xfId="1" applyFill="1" applyBorder="1"/>
    <xf numFmtId="0" fontId="5" fillId="5" borderId="5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3" fontId="0" fillId="11" borderId="1" xfId="0" applyNumberFormat="1" applyFill="1" applyBorder="1"/>
    <xf numFmtId="0" fontId="5" fillId="5" borderId="1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1" fontId="5" fillId="0" borderId="1" xfId="0" applyNumberFormat="1" applyFont="1" applyBorder="1" applyAlignment="1">
      <alignment horizontal="right" vertical="center"/>
    </xf>
    <xf numFmtId="0" fontId="19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14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5" fillId="0" borderId="9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 wrapText="1"/>
    </xf>
    <xf numFmtId="0" fontId="15" fillId="10" borderId="1" xfId="0" applyFont="1" applyFill="1" applyBorder="1" applyAlignment="1">
      <alignment horizontal="right" wrapText="1"/>
    </xf>
    <xf numFmtId="3" fontId="15" fillId="10" borderId="1" xfId="0" applyNumberFormat="1" applyFont="1" applyFill="1" applyBorder="1" applyAlignment="1">
      <alignment horizontal="right" wrapText="1"/>
    </xf>
    <xf numFmtId="3" fontId="15" fillId="2" borderId="1" xfId="0" applyNumberFormat="1" applyFont="1" applyFill="1" applyBorder="1" applyAlignment="1">
      <alignment horizontal="right" wrapText="1"/>
    </xf>
    <xf numFmtId="0" fontId="0" fillId="5" borderId="0" xfId="0" applyFill="1" applyAlignment="1">
      <alignment horizontal="left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14 CARRERAS</a:t>
          </a: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7 CARRERAS</a:t>
          </a: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</dgm:pt>
    <dgm:pt modelId="{D20C3531-5A11-4385-8AA4-9FF57159700F}" type="pres">
      <dgm:prSet presAssocID="{78493203-1808-461F-B372-CD0B480F2F5E}" presName="connTx" presStyleLbl="parChTrans1D2" presStyleIdx="0" presStyleCnt="2"/>
      <dgm:spPr/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</dgm:pt>
    <dgm:pt modelId="{746E66BF-1D42-444D-8BFE-265B11D7D8C4}" type="pres">
      <dgm:prSet presAssocID="{4234FBDE-DE06-4888-82C8-496940CC958B}" presName="connTx" presStyleLbl="parChTrans1D3" presStyleIdx="0" presStyleCnt="5"/>
      <dgm:spPr/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</dgm:pt>
    <dgm:pt modelId="{0147B7F8-A2FD-4EBD-9F64-044CEAE513F4}" type="pres">
      <dgm:prSet presAssocID="{0C41D315-DF12-4DC8-958A-9F3F2CDAB996}" presName="connTx" presStyleLbl="parChTrans1D3" presStyleIdx="1" presStyleCnt="5"/>
      <dgm:spPr/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</dgm:pt>
    <dgm:pt modelId="{3E6F0FF6-283E-46EB-9337-B07249820258}" type="pres">
      <dgm:prSet presAssocID="{618855D9-6B27-4601-8C1D-72EB53FDF2C8}" presName="connTx" presStyleLbl="parChTrans1D3" presStyleIdx="2" presStyleCnt="5"/>
      <dgm:spPr/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</dgm:pt>
    <dgm:pt modelId="{484FFF1D-8BF0-472B-A892-C14A7CCEAA9A}" type="pres">
      <dgm:prSet presAssocID="{59DFC78A-9AA0-4EB4-80E4-6963264BBEE9}" presName="connTx" presStyleLbl="parChTrans1D2" presStyleIdx="1" presStyleCnt="2"/>
      <dgm:spPr/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</dgm:pt>
    <dgm:pt modelId="{33FE2B15-5D93-41EC-A0AE-97AEA087B91A}" type="pres">
      <dgm:prSet presAssocID="{4EF1B8B8-8A23-48E0-9757-7287336CC4BF}" presName="connTx" presStyleLbl="parChTrans1D3" presStyleIdx="3" presStyleCnt="5"/>
      <dgm:spPr/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</dgm:pt>
    <dgm:pt modelId="{21B4C1F9-F244-4568-9419-B94D6F5D63BD}" type="pres">
      <dgm:prSet presAssocID="{CC93BB6E-2BDE-4651-9EBC-5197FF1DFD49}" presName="connTx" presStyleLbl="parChTrans1D4" presStyleIdx="0" presStyleCnt="2"/>
      <dgm:spPr/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</dgm:pt>
    <dgm:pt modelId="{5804AECF-326A-4622-A797-E617F2472F54}" type="pres">
      <dgm:prSet presAssocID="{7E02A9B7-A36A-4329-A0E8-8F91736A61D3}" presName="connTx" presStyleLbl="parChTrans1D3" presStyleIdx="4" presStyleCnt="5"/>
      <dgm:spPr/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</dgm:pt>
    <dgm:pt modelId="{173F9A7E-4089-4D5E-A296-8E75C1005617}" type="pres">
      <dgm:prSet presAssocID="{5D59CBEE-5817-446C-98F6-37D4C97E0FCD}" presName="connTx" presStyleLbl="parChTrans1D4" presStyleIdx="1" presStyleCnt="2"/>
      <dgm:spPr/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4314" y="1246886"/>
          <a:ext cx="1201336" cy="839836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800" b="1" kern="1200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sp:txBody>
      <dsp:txXfrm>
        <a:off x="48912" y="1271484"/>
        <a:ext cx="1152140" cy="790640"/>
      </dsp:txXfrm>
    </dsp:sp>
    <dsp:sp modelId="{710F6D01-9BE8-4D89-B705-BE5BC88CDCDD}">
      <dsp:nvSpPr>
        <dsp:cNvPr id="0" name=""/>
        <dsp:cNvSpPr/>
      </dsp:nvSpPr>
      <dsp:spPr>
        <a:xfrm rot="17354827">
          <a:off x="960131" y="1277821"/>
          <a:ext cx="792172" cy="30073"/>
        </a:xfrm>
        <a:custGeom>
          <a:avLst/>
          <a:gdLst/>
          <a:ahLst/>
          <a:cxnLst/>
          <a:rect l="0" t="0" r="0" b="0"/>
          <a:pathLst>
            <a:path>
              <a:moveTo>
                <a:pt x="0" y="15036"/>
              </a:moveTo>
              <a:lnTo>
                <a:pt x="792172" y="1503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336413" y="1273053"/>
        <a:ext cx="39608" cy="39608"/>
      </dsp:txXfrm>
    </dsp:sp>
    <dsp:sp modelId="{76E956AC-3206-46F5-8011-83948BCB47DC}">
      <dsp:nvSpPr>
        <dsp:cNvPr id="0" name=""/>
        <dsp:cNvSpPr/>
      </dsp:nvSpPr>
      <dsp:spPr>
        <a:xfrm>
          <a:off x="1486785" y="438150"/>
          <a:ext cx="1449327" cy="961519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sp:txBody>
      <dsp:txXfrm>
        <a:off x="1699034" y="578961"/>
        <a:ext cx="1024829" cy="679897"/>
      </dsp:txXfrm>
    </dsp:sp>
    <dsp:sp modelId="{B766BE4A-6342-49D2-B16A-9F135EF9EA5A}">
      <dsp:nvSpPr>
        <dsp:cNvPr id="0" name=""/>
        <dsp:cNvSpPr/>
      </dsp:nvSpPr>
      <dsp:spPr>
        <a:xfrm rot="18799048">
          <a:off x="2802648" y="594585"/>
          <a:ext cx="850202" cy="30073"/>
        </a:xfrm>
        <a:custGeom>
          <a:avLst/>
          <a:gdLst/>
          <a:ahLst/>
          <a:cxnLst/>
          <a:rect l="0" t="0" r="0" b="0"/>
          <a:pathLst>
            <a:path>
              <a:moveTo>
                <a:pt x="0" y="15036"/>
              </a:moveTo>
              <a:lnTo>
                <a:pt x="850202" y="150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206494" y="588367"/>
        <a:ext cx="42510" cy="42510"/>
      </dsp:txXfrm>
    </dsp:sp>
    <dsp:sp modelId="{8F2F06B7-A1BD-4B00-AFCA-FEEA4A19CCE7}">
      <dsp:nvSpPr>
        <dsp:cNvPr id="0" name=""/>
        <dsp:cNvSpPr/>
      </dsp:nvSpPr>
      <dsp:spPr>
        <a:xfrm>
          <a:off x="3519385" y="0"/>
          <a:ext cx="1201336" cy="600668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00" b="1" kern="1200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sp:txBody>
      <dsp:txXfrm>
        <a:off x="3695317" y="87966"/>
        <a:ext cx="849472" cy="424736"/>
      </dsp:txXfrm>
    </dsp:sp>
    <dsp:sp modelId="{DFDECBF9-68D4-48DF-BD3F-914813202723}">
      <dsp:nvSpPr>
        <dsp:cNvPr id="0" name=""/>
        <dsp:cNvSpPr/>
      </dsp:nvSpPr>
      <dsp:spPr>
        <a:xfrm rot="21440252">
          <a:off x="2935814" y="891016"/>
          <a:ext cx="553572" cy="30073"/>
        </a:xfrm>
        <a:custGeom>
          <a:avLst/>
          <a:gdLst/>
          <a:ahLst/>
          <a:cxnLst/>
          <a:rect l="0" t="0" r="0" b="0"/>
          <a:pathLst>
            <a:path>
              <a:moveTo>
                <a:pt x="0" y="15036"/>
              </a:moveTo>
              <a:lnTo>
                <a:pt x="553572" y="150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198761" y="892213"/>
        <a:ext cx="27678" cy="27678"/>
      </dsp:txXfrm>
    </dsp:sp>
    <dsp:sp modelId="{F4BC4D37-1EE6-474B-8BC5-EB6722A14909}">
      <dsp:nvSpPr>
        <dsp:cNvPr id="0" name=""/>
        <dsp:cNvSpPr/>
      </dsp:nvSpPr>
      <dsp:spPr>
        <a:xfrm>
          <a:off x="3489088" y="592861"/>
          <a:ext cx="1201336" cy="600668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00" b="1" kern="1200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sp:txBody>
      <dsp:txXfrm>
        <a:off x="3665020" y="680827"/>
        <a:ext cx="849472" cy="424736"/>
      </dsp:txXfrm>
    </dsp:sp>
    <dsp:sp modelId="{304F52C7-05FD-4317-9A4A-3426FDEAE9EF}">
      <dsp:nvSpPr>
        <dsp:cNvPr id="0" name=""/>
        <dsp:cNvSpPr/>
      </dsp:nvSpPr>
      <dsp:spPr>
        <a:xfrm rot="3223156">
          <a:off x="2753529" y="1264394"/>
          <a:ext cx="894451" cy="30073"/>
        </a:xfrm>
        <a:custGeom>
          <a:avLst/>
          <a:gdLst/>
          <a:ahLst/>
          <a:cxnLst/>
          <a:rect l="0" t="0" r="0" b="0"/>
          <a:pathLst>
            <a:path>
              <a:moveTo>
                <a:pt x="0" y="15036"/>
              </a:moveTo>
              <a:lnTo>
                <a:pt x="894451" y="150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178394" y="1257069"/>
        <a:ext cx="44722" cy="44722"/>
      </dsp:txXfrm>
    </dsp:sp>
    <dsp:sp modelId="{987F16FD-308C-48CD-8700-FB2BB416BFD8}">
      <dsp:nvSpPr>
        <dsp:cNvPr id="0" name=""/>
        <dsp:cNvSpPr/>
      </dsp:nvSpPr>
      <dsp:spPr>
        <a:xfrm>
          <a:off x="3465397" y="1339618"/>
          <a:ext cx="1201336" cy="600668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00" b="1" kern="1200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sp:txBody>
      <dsp:txXfrm>
        <a:off x="3641329" y="1427584"/>
        <a:ext cx="849472" cy="424736"/>
      </dsp:txXfrm>
    </dsp:sp>
    <dsp:sp modelId="{54B76DE3-44AD-4F6B-BFD5-30A161D48BC2}">
      <dsp:nvSpPr>
        <dsp:cNvPr id="0" name=""/>
        <dsp:cNvSpPr/>
      </dsp:nvSpPr>
      <dsp:spPr>
        <a:xfrm rot="4627862">
          <a:off x="785895" y="2203321"/>
          <a:ext cx="1131527" cy="30073"/>
        </a:xfrm>
        <a:custGeom>
          <a:avLst/>
          <a:gdLst/>
          <a:ahLst/>
          <a:cxnLst/>
          <a:rect l="0" t="0" r="0" b="0"/>
          <a:pathLst>
            <a:path>
              <a:moveTo>
                <a:pt x="0" y="15036"/>
              </a:moveTo>
              <a:lnTo>
                <a:pt x="1131527" y="1503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323370" y="2190069"/>
        <a:ext cx="56576" cy="56576"/>
      </dsp:txXfrm>
    </dsp:sp>
    <dsp:sp modelId="{E25A63AA-67FC-4BAA-BDB4-F064AEDE495F}">
      <dsp:nvSpPr>
        <dsp:cNvPr id="0" name=""/>
        <dsp:cNvSpPr/>
      </dsp:nvSpPr>
      <dsp:spPr>
        <a:xfrm>
          <a:off x="1477667" y="2270055"/>
          <a:ext cx="1411990" cy="999709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sp:txBody>
      <dsp:txXfrm>
        <a:off x="1684448" y="2416459"/>
        <a:ext cx="998428" cy="706901"/>
      </dsp:txXfrm>
    </dsp:sp>
    <dsp:sp modelId="{B79CE5C7-A9BE-4346-B457-63770B76105F}">
      <dsp:nvSpPr>
        <dsp:cNvPr id="0" name=""/>
        <dsp:cNvSpPr/>
      </dsp:nvSpPr>
      <dsp:spPr>
        <a:xfrm rot="20018485">
          <a:off x="2859431" y="2625793"/>
          <a:ext cx="581460" cy="30073"/>
        </a:xfrm>
        <a:custGeom>
          <a:avLst/>
          <a:gdLst/>
          <a:ahLst/>
          <a:cxnLst/>
          <a:rect l="0" t="0" r="0" b="0"/>
          <a:pathLst>
            <a:path>
              <a:moveTo>
                <a:pt x="0" y="15036"/>
              </a:moveTo>
              <a:lnTo>
                <a:pt x="581460" y="150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135624" y="2626293"/>
        <a:ext cx="29073" cy="29073"/>
      </dsp:txXfrm>
    </dsp:sp>
    <dsp:sp modelId="{89CD318E-94C8-4B3F-8D2B-0AE6865FAA36}">
      <dsp:nvSpPr>
        <dsp:cNvPr id="0" name=""/>
        <dsp:cNvSpPr/>
      </dsp:nvSpPr>
      <dsp:spPr>
        <a:xfrm>
          <a:off x="3410665" y="2211415"/>
          <a:ext cx="1201336" cy="600668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00" b="1" kern="1200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00" b="1" kern="1200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sp:txBody>
      <dsp:txXfrm>
        <a:off x="3586597" y="2299381"/>
        <a:ext cx="849472" cy="424736"/>
      </dsp:txXfrm>
    </dsp:sp>
    <dsp:sp modelId="{6AB0BCF9-A4D1-45D6-B478-17D718785F98}">
      <dsp:nvSpPr>
        <dsp:cNvPr id="0" name=""/>
        <dsp:cNvSpPr/>
      </dsp:nvSpPr>
      <dsp:spPr>
        <a:xfrm>
          <a:off x="4612001" y="2496713"/>
          <a:ext cx="462298" cy="30073"/>
        </a:xfrm>
        <a:custGeom>
          <a:avLst/>
          <a:gdLst/>
          <a:ahLst/>
          <a:cxnLst/>
          <a:rect l="0" t="0" r="0" b="0"/>
          <a:pathLst>
            <a:path>
              <a:moveTo>
                <a:pt x="0" y="15036"/>
              </a:moveTo>
              <a:lnTo>
                <a:pt x="462298" y="150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31592" y="2500192"/>
        <a:ext cx="23114" cy="23114"/>
      </dsp:txXfrm>
    </dsp:sp>
    <dsp:sp modelId="{C56F7FEA-5435-4B7E-BB2B-96A549E4925E}">
      <dsp:nvSpPr>
        <dsp:cNvPr id="0" name=""/>
        <dsp:cNvSpPr/>
      </dsp:nvSpPr>
      <dsp:spPr>
        <a:xfrm>
          <a:off x="5074299" y="2211415"/>
          <a:ext cx="1298644" cy="600668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00" b="1" kern="1200" dirty="0">
              <a:latin typeface="Arial" panose="020B0604020202020204" pitchFamily="34" charset="0"/>
              <a:cs typeface="Arial" panose="020B0604020202020204" pitchFamily="34" charset="0"/>
            </a:rPr>
            <a:t>14 CARRERAS</a:t>
          </a:r>
        </a:p>
      </dsp:txBody>
      <dsp:txXfrm>
        <a:off x="5264481" y="2299381"/>
        <a:ext cx="918280" cy="424736"/>
      </dsp:txXfrm>
    </dsp:sp>
    <dsp:sp modelId="{303EDD4D-C652-47AA-924D-0998F7201717}">
      <dsp:nvSpPr>
        <dsp:cNvPr id="0" name=""/>
        <dsp:cNvSpPr/>
      </dsp:nvSpPr>
      <dsp:spPr>
        <a:xfrm rot="2077274">
          <a:off x="2833603" y="2934726"/>
          <a:ext cx="633115" cy="30073"/>
        </a:xfrm>
        <a:custGeom>
          <a:avLst/>
          <a:gdLst/>
          <a:ahLst/>
          <a:cxnLst/>
          <a:rect l="0" t="0" r="0" b="0"/>
          <a:pathLst>
            <a:path>
              <a:moveTo>
                <a:pt x="0" y="15036"/>
              </a:moveTo>
              <a:lnTo>
                <a:pt x="633115" y="150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134333" y="2933935"/>
        <a:ext cx="31655" cy="31655"/>
      </dsp:txXfrm>
    </dsp:sp>
    <dsp:sp modelId="{692875A9-9B66-405F-B564-DE0F6EB6E1D0}">
      <dsp:nvSpPr>
        <dsp:cNvPr id="0" name=""/>
        <dsp:cNvSpPr/>
      </dsp:nvSpPr>
      <dsp:spPr>
        <a:xfrm>
          <a:off x="3410665" y="2829280"/>
          <a:ext cx="1201336" cy="600668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00" b="1" kern="1200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00" b="1" kern="1200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sp:txBody>
      <dsp:txXfrm>
        <a:off x="3586597" y="2917246"/>
        <a:ext cx="849472" cy="424736"/>
      </dsp:txXfrm>
    </dsp:sp>
    <dsp:sp modelId="{E8839718-AFE1-4309-B52E-4F82D60CCA6B}">
      <dsp:nvSpPr>
        <dsp:cNvPr id="0" name=""/>
        <dsp:cNvSpPr/>
      </dsp:nvSpPr>
      <dsp:spPr>
        <a:xfrm>
          <a:off x="4612001" y="3114578"/>
          <a:ext cx="415193" cy="30073"/>
        </a:xfrm>
        <a:custGeom>
          <a:avLst/>
          <a:gdLst/>
          <a:ahLst/>
          <a:cxnLst/>
          <a:rect l="0" t="0" r="0" b="0"/>
          <a:pathLst>
            <a:path>
              <a:moveTo>
                <a:pt x="0" y="15036"/>
              </a:moveTo>
              <a:lnTo>
                <a:pt x="415193" y="1503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09218" y="3119235"/>
        <a:ext cx="20759" cy="20759"/>
      </dsp:txXfrm>
    </dsp:sp>
    <dsp:sp modelId="{B75E8AD3-B7C0-4DF3-BB4A-3AD4EA5E27D7}">
      <dsp:nvSpPr>
        <dsp:cNvPr id="0" name=""/>
        <dsp:cNvSpPr/>
      </dsp:nvSpPr>
      <dsp:spPr>
        <a:xfrm>
          <a:off x="5027194" y="2829280"/>
          <a:ext cx="1372142" cy="600668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00" b="1" kern="1200" dirty="0">
              <a:latin typeface="Arial" panose="020B0604020202020204" pitchFamily="34" charset="0"/>
              <a:cs typeface="Arial" panose="020B0604020202020204" pitchFamily="34" charset="0"/>
            </a:rPr>
            <a:t>7 CARRERAS</a:t>
          </a:r>
        </a:p>
      </dsp:txBody>
      <dsp:txXfrm>
        <a:off x="5228140" y="2917246"/>
        <a:ext cx="970250" cy="42473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0"/>
  <sheetViews>
    <sheetView tabSelected="1" zoomScale="180" zoomScaleNormal="180" zoomScaleSheetLayoutView="100" workbookViewId="0">
      <selection activeCell="B175" sqref="B175:C175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</cols>
  <sheetData>
    <row r="1" spans="2:14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</row>
    <row r="2" spans="2:14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</row>
    <row r="3" spans="2:14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</row>
    <row r="4" spans="2:14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48" t="s">
        <v>206</v>
      </c>
      <c r="M4" s="1"/>
      <c r="N4" s="1"/>
    </row>
    <row r="5" spans="2:14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</row>
    <row r="6" spans="2:14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</row>
    <row r="7" spans="2:14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</row>
    <row r="8" spans="2:14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</row>
    <row r="9" spans="2:14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</row>
    <row r="10" spans="2:14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</row>
    <row r="11" spans="2:14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</row>
    <row r="12" spans="2:14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</row>
    <row r="13" spans="2:14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</row>
    <row r="14" spans="2:14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</row>
    <row r="15" spans="2:14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</row>
    <row r="16" spans="2:14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</row>
    <row r="17" spans="2:14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</row>
    <row r="18" spans="2:14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</row>
    <row r="19" spans="2:14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</row>
    <row r="20" spans="2:14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</row>
    <row r="21" spans="2:14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</row>
    <row r="22" spans="2:14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</row>
    <row r="23" spans="2:14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</row>
    <row r="24" spans="2:14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</row>
    <row r="25" spans="2:14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</row>
    <row r="26" spans="2:14" ht="20.25" x14ac:dyDescent="0.25">
      <c r="B26" s="184" t="s">
        <v>4</v>
      </c>
      <c r="C26" s="184"/>
      <c r="D26" s="79" t="s">
        <v>5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2:14" x14ac:dyDescent="0.25">
      <c r="B27" s="185">
        <f>SUM(B28:G30)</f>
        <v>3</v>
      </c>
      <c r="C27" s="185"/>
      <c r="D27" s="87" t="s">
        <v>6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2:14" x14ac:dyDescent="0.25">
      <c r="B28" s="84">
        <v>1</v>
      </c>
      <c r="C28" s="84"/>
      <c r="D28" s="84"/>
      <c r="E28" s="84"/>
      <c r="F28" s="84"/>
      <c r="G28" s="84"/>
      <c r="H28" s="186" t="s">
        <v>7</v>
      </c>
      <c r="I28" s="186"/>
      <c r="J28" s="186"/>
      <c r="K28" s="186"/>
      <c r="L28" s="186"/>
      <c r="M28" s="186"/>
      <c r="N28" s="186"/>
    </row>
    <row r="29" spans="2:14" x14ac:dyDescent="0.25">
      <c r="B29" s="84">
        <v>1</v>
      </c>
      <c r="C29" s="84"/>
      <c r="D29" s="84"/>
      <c r="E29" s="84"/>
      <c r="F29" s="84"/>
      <c r="G29" s="84"/>
      <c r="H29" s="186" t="s">
        <v>8</v>
      </c>
      <c r="I29" s="186"/>
      <c r="J29" s="186"/>
      <c r="K29" s="186"/>
      <c r="L29" s="186"/>
      <c r="M29" s="186"/>
      <c r="N29" s="186"/>
    </row>
    <row r="30" spans="2:14" x14ac:dyDescent="0.25">
      <c r="B30" s="84">
        <v>1</v>
      </c>
      <c r="C30" s="84"/>
      <c r="D30" s="84"/>
      <c r="E30" s="84"/>
      <c r="F30" s="84"/>
      <c r="G30" s="84"/>
      <c r="H30" s="186" t="s">
        <v>9</v>
      </c>
      <c r="I30" s="186"/>
      <c r="J30" s="186"/>
      <c r="K30" s="186"/>
      <c r="L30" s="186"/>
      <c r="M30" s="186"/>
      <c r="N30" s="186"/>
    </row>
    <row r="31" spans="2:14" ht="20.25" x14ac:dyDescent="0.25">
      <c r="B31" s="79" t="s">
        <v>10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4" ht="14.45" customHeight="1" x14ac:dyDescent="0.25">
      <c r="B32" s="99" t="s">
        <v>180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22" t="s">
        <v>11</v>
      </c>
      <c r="N32" s="22" t="s">
        <v>12</v>
      </c>
    </row>
    <row r="33" spans="2:14" x14ac:dyDescent="0.25">
      <c r="B33" s="112">
        <f>B34+B49</f>
        <v>7454</v>
      </c>
      <c r="C33" s="112"/>
      <c r="D33" s="100" t="s">
        <v>13</v>
      </c>
      <c r="E33" s="100"/>
      <c r="F33" s="100"/>
      <c r="G33" s="100"/>
      <c r="H33" s="100"/>
      <c r="I33" s="100"/>
      <c r="J33" s="100"/>
      <c r="K33" s="100"/>
      <c r="L33" s="100"/>
      <c r="M33" s="10">
        <f>M34+M49</f>
        <v>2047</v>
      </c>
      <c r="N33" s="10">
        <f>N34+N49</f>
        <v>5407</v>
      </c>
    </row>
    <row r="34" spans="2:14" x14ac:dyDescent="0.25">
      <c r="B34" s="86">
        <f>B35+B43</f>
        <v>2898</v>
      </c>
      <c r="C34" s="86"/>
      <c r="D34" s="86"/>
      <c r="E34" s="87" t="s">
        <v>14</v>
      </c>
      <c r="F34" s="87"/>
      <c r="G34" s="87"/>
      <c r="H34" s="87"/>
      <c r="I34" s="87"/>
      <c r="J34" s="87"/>
      <c r="K34" s="87"/>
      <c r="L34" s="87"/>
      <c r="M34" s="13">
        <f>M35+M43</f>
        <v>608</v>
      </c>
      <c r="N34" s="13">
        <f>N35+N43</f>
        <v>2290</v>
      </c>
    </row>
    <row r="35" spans="2:14" x14ac:dyDescent="0.25">
      <c r="B35" s="68">
        <f>SUM(B36:J42)</f>
        <v>2385</v>
      </c>
      <c r="C35" s="68"/>
      <c r="D35" s="68"/>
      <c r="E35" s="68"/>
      <c r="F35" s="68"/>
      <c r="G35" s="68"/>
      <c r="H35" s="69" t="s">
        <v>15</v>
      </c>
      <c r="I35" s="69"/>
      <c r="J35" s="69"/>
      <c r="K35" s="69"/>
      <c r="L35" s="69"/>
      <c r="M35" s="17">
        <f>SUM(M36:M42)</f>
        <v>428</v>
      </c>
      <c r="N35" s="17">
        <f>SUM(N36:N42)</f>
        <v>1957</v>
      </c>
    </row>
    <row r="36" spans="2:14" x14ac:dyDescent="0.25">
      <c r="B36" s="84">
        <f t="shared" ref="B36:B42" si="0">M36+N36</f>
        <v>193</v>
      </c>
      <c r="C36" s="84"/>
      <c r="D36" s="84"/>
      <c r="E36" s="84"/>
      <c r="F36" s="84"/>
      <c r="G36" s="84"/>
      <c r="H36" s="84"/>
      <c r="I36" s="84"/>
      <c r="J36" s="84"/>
      <c r="K36" s="148" t="s">
        <v>141</v>
      </c>
      <c r="L36" s="148"/>
      <c r="M36" s="62">
        <v>48</v>
      </c>
      <c r="N36" s="62">
        <v>145</v>
      </c>
    </row>
    <row r="37" spans="2:14" x14ac:dyDescent="0.25">
      <c r="B37" s="84">
        <f t="shared" si="0"/>
        <v>612</v>
      </c>
      <c r="C37" s="84"/>
      <c r="D37" s="84"/>
      <c r="E37" s="84"/>
      <c r="F37" s="84"/>
      <c r="G37" s="84"/>
      <c r="H37" s="84"/>
      <c r="I37" s="84"/>
      <c r="J37" s="84"/>
      <c r="K37" s="148" t="s">
        <v>17</v>
      </c>
      <c r="L37" s="148"/>
      <c r="M37" s="62">
        <v>74</v>
      </c>
      <c r="N37" s="62">
        <v>538</v>
      </c>
    </row>
    <row r="38" spans="2:14" x14ac:dyDescent="0.25">
      <c r="B38" s="84">
        <f t="shared" si="0"/>
        <v>137</v>
      </c>
      <c r="C38" s="84"/>
      <c r="D38" s="84"/>
      <c r="E38" s="84"/>
      <c r="F38" s="84"/>
      <c r="G38" s="84"/>
      <c r="H38" s="84"/>
      <c r="I38" s="84"/>
      <c r="J38" s="84"/>
      <c r="K38" s="148" t="s">
        <v>16</v>
      </c>
      <c r="L38" s="148"/>
      <c r="M38" s="62">
        <v>24</v>
      </c>
      <c r="N38" s="62">
        <v>113</v>
      </c>
    </row>
    <row r="39" spans="2:14" x14ac:dyDescent="0.25">
      <c r="B39" s="84">
        <f t="shared" si="0"/>
        <v>480</v>
      </c>
      <c r="C39" s="84"/>
      <c r="D39" s="84"/>
      <c r="E39" s="84"/>
      <c r="F39" s="84"/>
      <c r="G39" s="84"/>
      <c r="H39" s="84"/>
      <c r="I39" s="84"/>
      <c r="J39" s="84"/>
      <c r="K39" s="148" t="s">
        <v>18</v>
      </c>
      <c r="L39" s="148"/>
      <c r="M39" s="62">
        <v>160</v>
      </c>
      <c r="N39" s="62">
        <v>320</v>
      </c>
    </row>
    <row r="40" spans="2:14" x14ac:dyDescent="0.25">
      <c r="B40" s="84">
        <f t="shared" ref="B40" si="1">M40+N40</f>
        <v>41</v>
      </c>
      <c r="C40" s="84"/>
      <c r="D40" s="84"/>
      <c r="E40" s="84"/>
      <c r="F40" s="84"/>
      <c r="G40" s="84"/>
      <c r="H40" s="84"/>
      <c r="I40" s="84"/>
      <c r="J40" s="84"/>
      <c r="K40" s="148" t="s">
        <v>174</v>
      </c>
      <c r="L40" s="148"/>
      <c r="M40" s="62">
        <v>11</v>
      </c>
      <c r="N40" s="62">
        <v>30</v>
      </c>
    </row>
    <row r="41" spans="2:14" x14ac:dyDescent="0.25">
      <c r="B41" s="84">
        <f t="shared" si="0"/>
        <v>778</v>
      </c>
      <c r="C41" s="84"/>
      <c r="D41" s="84"/>
      <c r="E41" s="84"/>
      <c r="F41" s="84"/>
      <c r="G41" s="84"/>
      <c r="H41" s="84"/>
      <c r="I41" s="84"/>
      <c r="J41" s="84"/>
      <c r="K41" s="148" t="s">
        <v>19</v>
      </c>
      <c r="L41" s="148"/>
      <c r="M41" s="62">
        <v>83</v>
      </c>
      <c r="N41" s="62">
        <v>695</v>
      </c>
    </row>
    <row r="42" spans="2:14" x14ac:dyDescent="0.25">
      <c r="B42" s="84">
        <f t="shared" si="0"/>
        <v>144</v>
      </c>
      <c r="C42" s="84"/>
      <c r="D42" s="84"/>
      <c r="E42" s="84"/>
      <c r="F42" s="84"/>
      <c r="G42" s="84"/>
      <c r="H42" s="84"/>
      <c r="I42" s="84"/>
      <c r="J42" s="84"/>
      <c r="K42" s="148" t="s">
        <v>197</v>
      </c>
      <c r="L42" s="148"/>
      <c r="M42" s="62">
        <v>28</v>
      </c>
      <c r="N42" s="62">
        <v>116</v>
      </c>
    </row>
    <row r="43" spans="2:14" x14ac:dyDescent="0.25">
      <c r="B43" s="68">
        <f>B44+B45+B47+B48+B46</f>
        <v>513</v>
      </c>
      <c r="C43" s="68"/>
      <c r="D43" s="68"/>
      <c r="E43" s="68"/>
      <c r="F43" s="68"/>
      <c r="G43" s="68"/>
      <c r="H43" s="69" t="s">
        <v>20</v>
      </c>
      <c r="I43" s="69"/>
      <c r="J43" s="69"/>
      <c r="K43" s="69"/>
      <c r="L43" s="69"/>
      <c r="M43" s="17">
        <f>SUM(M44:M48)</f>
        <v>180</v>
      </c>
      <c r="N43" s="17">
        <f>SUM(N44:N48)</f>
        <v>333</v>
      </c>
    </row>
    <row r="44" spans="2:14" ht="15" customHeight="1" x14ac:dyDescent="0.25">
      <c r="B44" s="187">
        <f>M44+N44</f>
        <v>155</v>
      </c>
      <c r="C44" s="188"/>
      <c r="D44" s="188"/>
      <c r="E44" s="188"/>
      <c r="F44" s="188"/>
      <c r="G44" s="188"/>
      <c r="H44" s="188"/>
      <c r="I44" s="188"/>
      <c r="J44" s="189"/>
      <c r="K44" s="148" t="s">
        <v>31</v>
      </c>
      <c r="L44" s="148"/>
      <c r="M44" s="63">
        <v>63</v>
      </c>
      <c r="N44" s="62">
        <v>92</v>
      </c>
    </row>
    <row r="45" spans="2:14" ht="15" customHeight="1" x14ac:dyDescent="0.25">
      <c r="B45" s="187">
        <f>M45+N45</f>
        <v>112</v>
      </c>
      <c r="C45" s="188"/>
      <c r="D45" s="188"/>
      <c r="E45" s="188"/>
      <c r="F45" s="188"/>
      <c r="G45" s="188"/>
      <c r="H45" s="188"/>
      <c r="I45" s="188"/>
      <c r="J45" s="189"/>
      <c r="K45" s="61" t="s">
        <v>178</v>
      </c>
      <c r="L45" s="61" t="s">
        <v>19</v>
      </c>
      <c r="M45" s="63">
        <v>6</v>
      </c>
      <c r="N45" s="62">
        <v>106</v>
      </c>
    </row>
    <row r="46" spans="2:14" x14ac:dyDescent="0.25">
      <c r="B46" s="187">
        <f>SUM(M46:N46)</f>
        <v>22</v>
      </c>
      <c r="C46" s="188"/>
      <c r="D46" s="188"/>
      <c r="E46" s="188"/>
      <c r="F46" s="188"/>
      <c r="G46" s="188"/>
      <c r="H46" s="188"/>
      <c r="I46" s="188"/>
      <c r="J46" s="189"/>
      <c r="K46" s="61"/>
      <c r="L46" s="61" t="s">
        <v>17</v>
      </c>
      <c r="M46" s="62">
        <v>4</v>
      </c>
      <c r="N46" s="62">
        <v>18</v>
      </c>
    </row>
    <row r="47" spans="2:14" x14ac:dyDescent="0.25">
      <c r="B47" s="187">
        <f>SUM(M47:N47)</f>
        <v>50</v>
      </c>
      <c r="C47" s="188"/>
      <c r="D47" s="188"/>
      <c r="E47" s="188"/>
      <c r="F47" s="188"/>
      <c r="G47" s="188"/>
      <c r="H47" s="188"/>
      <c r="I47" s="188"/>
      <c r="J47" s="189"/>
      <c r="K47" s="61"/>
      <c r="L47" s="61" t="s">
        <v>197</v>
      </c>
      <c r="M47" s="62">
        <v>6</v>
      </c>
      <c r="N47" s="62">
        <v>44</v>
      </c>
    </row>
    <row r="48" spans="2:14" x14ac:dyDescent="0.25">
      <c r="B48" s="187">
        <f>SUM(M48:N48)</f>
        <v>174</v>
      </c>
      <c r="C48" s="188"/>
      <c r="D48" s="188"/>
      <c r="E48" s="188"/>
      <c r="F48" s="188"/>
      <c r="G48" s="188"/>
      <c r="H48" s="188"/>
      <c r="I48" s="188"/>
      <c r="J48" s="189"/>
      <c r="K48" s="47"/>
      <c r="L48" s="47" t="s">
        <v>177</v>
      </c>
      <c r="M48" s="46">
        <v>101</v>
      </c>
      <c r="N48" s="46">
        <v>73</v>
      </c>
    </row>
    <row r="49" spans="2:14" x14ac:dyDescent="0.25">
      <c r="B49" s="86">
        <f>B50+B60+B67</f>
        <v>4556</v>
      </c>
      <c r="C49" s="86"/>
      <c r="D49" s="86"/>
      <c r="E49" s="87" t="s">
        <v>21</v>
      </c>
      <c r="F49" s="87"/>
      <c r="G49" s="87"/>
      <c r="H49" s="87"/>
      <c r="I49" s="87"/>
      <c r="J49" s="87"/>
      <c r="K49" s="87"/>
      <c r="L49" s="87"/>
      <c r="M49" s="13">
        <f>M50+M60+M67</f>
        <v>1439</v>
      </c>
      <c r="N49" s="13">
        <f>N50+N60+N67</f>
        <v>3117</v>
      </c>
    </row>
    <row r="50" spans="2:14" x14ac:dyDescent="0.25">
      <c r="B50" s="68">
        <f>SUM(B51:J59)</f>
        <v>2696</v>
      </c>
      <c r="C50" s="68"/>
      <c r="D50" s="68"/>
      <c r="E50" s="68"/>
      <c r="F50" s="68"/>
      <c r="G50" s="68"/>
      <c r="H50" s="69" t="s">
        <v>15</v>
      </c>
      <c r="I50" s="69"/>
      <c r="J50" s="69"/>
      <c r="K50" s="69"/>
      <c r="L50" s="69"/>
      <c r="M50" s="17">
        <f>SUM(M51:M59)</f>
        <v>732</v>
      </c>
      <c r="N50" s="17">
        <f>SUM(N51:N59)</f>
        <v>1964</v>
      </c>
    </row>
    <row r="51" spans="2:14" x14ac:dyDescent="0.25">
      <c r="B51" s="84">
        <f t="shared" ref="B51:B59" si="2">M51+N51</f>
        <v>341</v>
      </c>
      <c r="C51" s="84"/>
      <c r="D51" s="84"/>
      <c r="E51" s="84"/>
      <c r="F51" s="84"/>
      <c r="G51" s="84"/>
      <c r="H51" s="84"/>
      <c r="I51" s="84"/>
      <c r="J51" s="84"/>
      <c r="K51" s="148" t="s">
        <v>163</v>
      </c>
      <c r="L51" s="148"/>
      <c r="M51" s="62">
        <v>128</v>
      </c>
      <c r="N51" s="62">
        <v>213</v>
      </c>
    </row>
    <row r="52" spans="2:14" x14ac:dyDescent="0.25">
      <c r="B52" s="84">
        <f>M52+N52</f>
        <v>291</v>
      </c>
      <c r="C52" s="84"/>
      <c r="D52" s="84"/>
      <c r="E52" s="84"/>
      <c r="F52" s="84"/>
      <c r="G52" s="84"/>
      <c r="H52" s="84"/>
      <c r="I52" s="84"/>
      <c r="J52" s="84"/>
      <c r="K52" s="148" t="s">
        <v>164</v>
      </c>
      <c r="L52" s="148"/>
      <c r="M52" s="62">
        <v>61</v>
      </c>
      <c r="N52" s="62">
        <v>230</v>
      </c>
    </row>
    <row r="53" spans="2:14" x14ac:dyDescent="0.25">
      <c r="B53" s="84">
        <f t="shared" si="2"/>
        <v>601</v>
      </c>
      <c r="C53" s="84"/>
      <c r="D53" s="84"/>
      <c r="E53" s="84"/>
      <c r="F53" s="84"/>
      <c r="G53" s="84"/>
      <c r="H53" s="84"/>
      <c r="I53" s="84"/>
      <c r="J53" s="84"/>
      <c r="K53" s="148" t="s">
        <v>161</v>
      </c>
      <c r="L53" s="148"/>
      <c r="M53" s="62">
        <v>107</v>
      </c>
      <c r="N53" s="62">
        <v>494</v>
      </c>
    </row>
    <row r="54" spans="2:14" x14ac:dyDescent="0.25">
      <c r="B54" s="84">
        <f t="shared" si="2"/>
        <v>280</v>
      </c>
      <c r="C54" s="84"/>
      <c r="D54" s="84"/>
      <c r="E54" s="84"/>
      <c r="F54" s="84"/>
      <c r="G54" s="84"/>
      <c r="H54" s="84"/>
      <c r="I54" s="84"/>
      <c r="J54" s="84"/>
      <c r="K54" s="148" t="s">
        <v>165</v>
      </c>
      <c r="L54" s="148"/>
      <c r="M54" s="62">
        <v>63</v>
      </c>
      <c r="N54" s="62">
        <v>217</v>
      </c>
    </row>
    <row r="55" spans="2:14" x14ac:dyDescent="0.25">
      <c r="B55" s="84">
        <f t="shared" ref="B55" si="3">M55+N55</f>
        <v>222</v>
      </c>
      <c r="C55" s="84"/>
      <c r="D55" s="84"/>
      <c r="E55" s="84"/>
      <c r="F55" s="84"/>
      <c r="G55" s="84"/>
      <c r="H55" s="84"/>
      <c r="I55" s="84"/>
      <c r="J55" s="84"/>
      <c r="K55" s="148" t="s">
        <v>166</v>
      </c>
      <c r="L55" s="148"/>
      <c r="M55" s="62">
        <v>26</v>
      </c>
      <c r="N55" s="62">
        <v>196</v>
      </c>
    </row>
    <row r="56" spans="2:14" x14ac:dyDescent="0.25">
      <c r="B56" s="84">
        <f t="shared" si="2"/>
        <v>283</v>
      </c>
      <c r="C56" s="84"/>
      <c r="D56" s="84"/>
      <c r="E56" s="84"/>
      <c r="F56" s="84"/>
      <c r="G56" s="84"/>
      <c r="H56" s="84"/>
      <c r="I56" s="84"/>
      <c r="J56" s="84"/>
      <c r="K56" s="148" t="s">
        <v>167</v>
      </c>
      <c r="L56" s="148"/>
      <c r="M56" s="62">
        <v>16</v>
      </c>
      <c r="N56" s="62">
        <v>267</v>
      </c>
    </row>
    <row r="57" spans="2:14" x14ac:dyDescent="0.25">
      <c r="B57" s="84">
        <f t="shared" si="2"/>
        <v>2</v>
      </c>
      <c r="C57" s="84"/>
      <c r="D57" s="84"/>
      <c r="E57" s="84"/>
      <c r="F57" s="84"/>
      <c r="G57" s="84"/>
      <c r="H57" s="84"/>
      <c r="I57" s="84"/>
      <c r="J57" s="84"/>
      <c r="K57" s="148" t="s">
        <v>198</v>
      </c>
      <c r="L57" s="148"/>
      <c r="M57" s="62">
        <v>1</v>
      </c>
      <c r="N57" s="62">
        <v>1</v>
      </c>
    </row>
    <row r="58" spans="2:14" x14ac:dyDescent="0.25">
      <c r="B58" s="84">
        <f t="shared" ref="B58" si="4">M58+N58</f>
        <v>474</v>
      </c>
      <c r="C58" s="84"/>
      <c r="D58" s="84"/>
      <c r="E58" s="84"/>
      <c r="F58" s="84"/>
      <c r="G58" s="84"/>
      <c r="H58" s="84"/>
      <c r="I58" s="84"/>
      <c r="J58" s="84"/>
      <c r="K58" s="148" t="s">
        <v>22</v>
      </c>
      <c r="L58" s="148"/>
      <c r="M58" s="62">
        <v>298</v>
      </c>
      <c r="N58" s="62">
        <v>176</v>
      </c>
    </row>
    <row r="59" spans="2:14" x14ac:dyDescent="0.25">
      <c r="B59" s="84">
        <f t="shared" si="2"/>
        <v>202</v>
      </c>
      <c r="C59" s="84"/>
      <c r="D59" s="84"/>
      <c r="E59" s="84"/>
      <c r="F59" s="84"/>
      <c r="G59" s="84"/>
      <c r="H59" s="84"/>
      <c r="I59" s="84"/>
      <c r="J59" s="84"/>
      <c r="K59" s="148" t="s">
        <v>162</v>
      </c>
      <c r="L59" s="148"/>
      <c r="M59" s="62">
        <v>32</v>
      </c>
      <c r="N59" s="62">
        <v>170</v>
      </c>
    </row>
    <row r="60" spans="2:14" x14ac:dyDescent="0.25">
      <c r="B60" s="68">
        <f>SUM(B61:J66)</f>
        <v>1470</v>
      </c>
      <c r="C60" s="68"/>
      <c r="D60" s="68"/>
      <c r="E60" s="68"/>
      <c r="F60" s="68"/>
      <c r="G60" s="68"/>
      <c r="H60" s="69" t="s">
        <v>20</v>
      </c>
      <c r="I60" s="69"/>
      <c r="J60" s="69"/>
      <c r="K60" s="69"/>
      <c r="L60" s="69"/>
      <c r="M60" s="17">
        <f>SUM(M61:M66)</f>
        <v>585</v>
      </c>
      <c r="N60" s="17">
        <f>SUM(N61:N66)</f>
        <v>885</v>
      </c>
    </row>
    <row r="61" spans="2:14" x14ac:dyDescent="0.25">
      <c r="B61" s="84">
        <f t="shared" ref="B61:B66" si="5">M61+N61</f>
        <v>519</v>
      </c>
      <c r="C61" s="84"/>
      <c r="D61" s="84"/>
      <c r="E61" s="84"/>
      <c r="F61" s="84"/>
      <c r="G61" s="84"/>
      <c r="H61" s="84"/>
      <c r="I61" s="84"/>
      <c r="J61" s="84"/>
      <c r="K61" s="148" t="s">
        <v>161</v>
      </c>
      <c r="L61" s="148"/>
      <c r="M61" s="62">
        <v>97</v>
      </c>
      <c r="N61" s="62">
        <v>422</v>
      </c>
    </row>
    <row r="62" spans="2:14" x14ac:dyDescent="0.25">
      <c r="B62" s="84">
        <f t="shared" si="5"/>
        <v>147</v>
      </c>
      <c r="C62" s="84"/>
      <c r="D62" s="84"/>
      <c r="E62" s="84"/>
      <c r="F62" s="84"/>
      <c r="G62" s="84"/>
      <c r="H62" s="84"/>
      <c r="I62" s="84"/>
      <c r="J62" s="84"/>
      <c r="K62" s="148" t="s">
        <v>23</v>
      </c>
      <c r="L62" s="148"/>
      <c r="M62" s="62">
        <v>74</v>
      </c>
      <c r="N62" s="62">
        <v>73</v>
      </c>
    </row>
    <row r="63" spans="2:14" x14ac:dyDescent="0.25">
      <c r="B63" s="84">
        <f t="shared" si="5"/>
        <v>199</v>
      </c>
      <c r="C63" s="84"/>
      <c r="D63" s="84"/>
      <c r="E63" s="84"/>
      <c r="F63" s="84"/>
      <c r="G63" s="84"/>
      <c r="H63" s="84"/>
      <c r="I63" s="84"/>
      <c r="J63" s="84"/>
      <c r="K63" s="148" t="s">
        <v>24</v>
      </c>
      <c r="L63" s="148"/>
      <c r="M63" s="62">
        <v>32</v>
      </c>
      <c r="N63" s="62">
        <v>167</v>
      </c>
    </row>
    <row r="64" spans="2:14" x14ac:dyDescent="0.25">
      <c r="B64" s="84">
        <f t="shared" ref="B64" si="6">M64+N64</f>
        <v>191</v>
      </c>
      <c r="C64" s="84"/>
      <c r="D64" s="84"/>
      <c r="E64" s="84"/>
      <c r="F64" s="84"/>
      <c r="G64" s="84"/>
      <c r="H64" s="84"/>
      <c r="I64" s="84"/>
      <c r="J64" s="84"/>
      <c r="K64" s="148" t="s">
        <v>25</v>
      </c>
      <c r="L64" s="148"/>
      <c r="M64" s="62">
        <v>133</v>
      </c>
      <c r="N64" s="62">
        <v>58</v>
      </c>
    </row>
    <row r="65" spans="2:14" x14ac:dyDescent="0.25">
      <c r="B65" s="84">
        <f t="shared" si="5"/>
        <v>310</v>
      </c>
      <c r="C65" s="84"/>
      <c r="D65" s="84"/>
      <c r="E65" s="84"/>
      <c r="F65" s="84"/>
      <c r="G65" s="84"/>
      <c r="H65" s="84"/>
      <c r="I65" s="84"/>
      <c r="J65" s="84"/>
      <c r="K65" s="148" t="s">
        <v>22</v>
      </c>
      <c r="L65" s="148"/>
      <c r="M65" s="62">
        <v>205</v>
      </c>
      <c r="N65" s="62">
        <v>105</v>
      </c>
    </row>
    <row r="66" spans="2:14" x14ac:dyDescent="0.25">
      <c r="B66" s="84">
        <f t="shared" si="5"/>
        <v>104</v>
      </c>
      <c r="C66" s="84"/>
      <c r="D66" s="84"/>
      <c r="E66" s="84"/>
      <c r="F66" s="84"/>
      <c r="G66" s="84"/>
      <c r="H66" s="84"/>
      <c r="I66" s="84"/>
      <c r="J66" s="84"/>
      <c r="K66" s="148" t="s">
        <v>26</v>
      </c>
      <c r="L66" s="148"/>
      <c r="M66" s="62">
        <v>44</v>
      </c>
      <c r="N66" s="62">
        <v>60</v>
      </c>
    </row>
    <row r="67" spans="2:14" x14ac:dyDescent="0.25">
      <c r="B67" s="68">
        <f>SUM(B68:K69)</f>
        <v>390</v>
      </c>
      <c r="C67" s="68"/>
      <c r="D67" s="68"/>
      <c r="E67" s="68"/>
      <c r="F67" s="68"/>
      <c r="G67" s="68"/>
      <c r="H67" s="69" t="s">
        <v>27</v>
      </c>
      <c r="I67" s="69"/>
      <c r="J67" s="69"/>
      <c r="K67" s="69"/>
      <c r="L67" s="69"/>
      <c r="M67" s="17">
        <f>M68+M69</f>
        <v>122</v>
      </c>
      <c r="N67" s="17">
        <f>N68+N69</f>
        <v>268</v>
      </c>
    </row>
    <row r="68" spans="2:14" x14ac:dyDescent="0.25">
      <c r="B68" s="84">
        <f>M68+N68</f>
        <v>151</v>
      </c>
      <c r="C68" s="84"/>
      <c r="D68" s="84"/>
      <c r="E68" s="84"/>
      <c r="F68" s="84"/>
      <c r="G68" s="84"/>
      <c r="H68" s="84"/>
      <c r="I68" s="84"/>
      <c r="J68" s="84"/>
      <c r="K68" s="84"/>
      <c r="L68" s="61" t="s">
        <v>23</v>
      </c>
      <c r="M68" s="46">
        <v>74</v>
      </c>
      <c r="N68" s="46">
        <v>77</v>
      </c>
    </row>
    <row r="69" spans="2:14" x14ac:dyDescent="0.25">
      <c r="B69" s="84">
        <f>M69+N69</f>
        <v>239</v>
      </c>
      <c r="C69" s="84"/>
      <c r="D69" s="84"/>
      <c r="E69" s="84"/>
      <c r="F69" s="84"/>
      <c r="G69" s="84"/>
      <c r="H69" s="84"/>
      <c r="I69" s="84"/>
      <c r="J69" s="84"/>
      <c r="K69" s="84"/>
      <c r="L69" s="61" t="s">
        <v>161</v>
      </c>
      <c r="M69" s="61">
        <v>48</v>
      </c>
      <c r="N69" s="46">
        <v>191</v>
      </c>
    </row>
    <row r="70" spans="2:14" ht="6.75" customHeight="1" x14ac:dyDescent="0.25"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</row>
    <row r="71" spans="2:14" ht="14.45" customHeight="1" x14ac:dyDescent="0.25"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</row>
    <row r="72" spans="2:14" ht="20.25" x14ac:dyDescent="0.25">
      <c r="B72" s="79" t="s">
        <v>28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2:14" ht="14.45" customHeight="1" x14ac:dyDescent="0.25">
      <c r="B73" s="99" t="s">
        <v>180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22" t="s">
        <v>11</v>
      </c>
      <c r="N73" s="22" t="s">
        <v>12</v>
      </c>
    </row>
    <row r="74" spans="2:14" x14ac:dyDescent="0.25">
      <c r="B74" s="23">
        <f>B75+B87</f>
        <v>782</v>
      </c>
      <c r="C74" s="100" t="s">
        <v>29</v>
      </c>
      <c r="D74" s="100"/>
      <c r="E74" s="100"/>
      <c r="F74" s="100"/>
      <c r="G74" s="100"/>
      <c r="H74" s="100"/>
      <c r="I74" s="100"/>
      <c r="J74" s="100"/>
      <c r="K74" s="100"/>
      <c r="L74" s="100"/>
      <c r="M74" s="32">
        <f>M75+M87</f>
        <v>207</v>
      </c>
      <c r="N74" s="32">
        <f>N75+N87</f>
        <v>541</v>
      </c>
    </row>
    <row r="75" spans="2:14" x14ac:dyDescent="0.25">
      <c r="B75" s="86">
        <f>B76+B84</f>
        <v>330</v>
      </c>
      <c r="C75" s="86"/>
      <c r="D75" s="86"/>
      <c r="E75" s="87" t="s">
        <v>30</v>
      </c>
      <c r="F75" s="87"/>
      <c r="G75" s="87"/>
      <c r="H75" s="87"/>
      <c r="I75" s="87"/>
      <c r="J75" s="87"/>
      <c r="K75" s="87"/>
      <c r="L75" s="87"/>
      <c r="M75" s="16">
        <f>M76+M84</f>
        <v>74</v>
      </c>
      <c r="N75" s="16">
        <f>N76+N84</f>
        <v>222</v>
      </c>
    </row>
    <row r="76" spans="2:14" x14ac:dyDescent="0.25">
      <c r="B76" s="68">
        <f>SUM(B77:J83)</f>
        <v>259</v>
      </c>
      <c r="C76" s="68"/>
      <c r="D76" s="68"/>
      <c r="E76" s="68"/>
      <c r="F76" s="68"/>
      <c r="G76" s="68"/>
      <c r="H76" s="69" t="s">
        <v>15</v>
      </c>
      <c r="I76" s="69"/>
      <c r="J76" s="69"/>
      <c r="K76" s="69"/>
      <c r="L76" s="69"/>
      <c r="M76" s="33">
        <f>SUM(M77:M82)</f>
        <v>45</v>
      </c>
      <c r="N76" s="33">
        <f>SUM(N77:N82)</f>
        <v>200</v>
      </c>
    </row>
    <row r="77" spans="2:14" x14ac:dyDescent="0.25">
      <c r="B77" s="84">
        <f t="shared" ref="B77:B81" si="7">M77+N77</f>
        <v>15</v>
      </c>
      <c r="C77" s="84"/>
      <c r="D77" s="84"/>
      <c r="E77" s="84"/>
      <c r="F77" s="84"/>
      <c r="G77" s="84"/>
      <c r="H77" s="84"/>
      <c r="I77" s="84"/>
      <c r="J77" s="84"/>
      <c r="K77" s="84"/>
      <c r="L77" s="43" t="s">
        <v>141</v>
      </c>
      <c r="M77" s="62">
        <v>2</v>
      </c>
      <c r="N77" s="62">
        <v>13</v>
      </c>
    </row>
    <row r="78" spans="2:14" x14ac:dyDescent="0.25">
      <c r="B78" s="84">
        <f t="shared" si="7"/>
        <v>69</v>
      </c>
      <c r="C78" s="84"/>
      <c r="D78" s="84"/>
      <c r="E78" s="84"/>
      <c r="F78" s="84"/>
      <c r="G78" s="84"/>
      <c r="H78" s="84"/>
      <c r="I78" s="84"/>
      <c r="J78" s="84"/>
      <c r="K78" s="84"/>
      <c r="L78" s="43" t="s">
        <v>17</v>
      </c>
      <c r="M78" s="62">
        <v>9</v>
      </c>
      <c r="N78" s="62">
        <v>60</v>
      </c>
    </row>
    <row r="79" spans="2:14" x14ac:dyDescent="0.25">
      <c r="B79" s="84">
        <f t="shared" si="7"/>
        <v>14</v>
      </c>
      <c r="C79" s="84"/>
      <c r="D79" s="84"/>
      <c r="E79" s="84"/>
      <c r="F79" s="84"/>
      <c r="G79" s="84"/>
      <c r="H79" s="84"/>
      <c r="I79" s="84"/>
      <c r="J79" s="84"/>
      <c r="K79" s="84"/>
      <c r="L79" s="43" t="s">
        <v>16</v>
      </c>
      <c r="M79" s="62">
        <v>4</v>
      </c>
      <c r="N79" s="62">
        <v>10</v>
      </c>
    </row>
    <row r="80" spans="2:14" ht="17.25" customHeight="1" x14ac:dyDescent="0.25">
      <c r="B80" s="84">
        <f t="shared" si="7"/>
        <v>57</v>
      </c>
      <c r="C80" s="84"/>
      <c r="D80" s="84"/>
      <c r="E80" s="84"/>
      <c r="F80" s="84"/>
      <c r="G80" s="84"/>
      <c r="H80" s="84"/>
      <c r="I80" s="84"/>
      <c r="J80" s="84"/>
      <c r="K80" s="84"/>
      <c r="L80" s="43" t="s">
        <v>18</v>
      </c>
      <c r="M80" s="62">
        <v>23</v>
      </c>
      <c r="N80" s="62">
        <v>34</v>
      </c>
    </row>
    <row r="81" spans="2:14" x14ac:dyDescent="0.25">
      <c r="B81" s="84">
        <f t="shared" si="7"/>
        <v>0</v>
      </c>
      <c r="C81" s="84"/>
      <c r="D81" s="84"/>
      <c r="E81" s="84"/>
      <c r="F81" s="84"/>
      <c r="G81" s="84"/>
      <c r="H81" s="84"/>
      <c r="I81" s="84"/>
      <c r="J81" s="84"/>
      <c r="K81" s="84"/>
      <c r="L81" s="43" t="s">
        <v>175</v>
      </c>
      <c r="M81" s="62">
        <v>0</v>
      </c>
      <c r="N81" s="62">
        <v>0</v>
      </c>
    </row>
    <row r="82" spans="2:14" x14ac:dyDescent="0.25">
      <c r="B82" s="84">
        <f>M82+N82</f>
        <v>90</v>
      </c>
      <c r="C82" s="84"/>
      <c r="D82" s="84"/>
      <c r="E82" s="84"/>
      <c r="F82" s="84"/>
      <c r="G82" s="84"/>
      <c r="H82" s="84"/>
      <c r="I82" s="84"/>
      <c r="J82" s="84"/>
      <c r="K82" s="84"/>
      <c r="L82" s="61" t="s">
        <v>19</v>
      </c>
      <c r="M82" s="62">
        <v>7</v>
      </c>
      <c r="N82" s="62">
        <v>83</v>
      </c>
    </row>
    <row r="83" spans="2:14" x14ac:dyDescent="0.25">
      <c r="B83" s="73">
        <f>M83+N83</f>
        <v>14</v>
      </c>
      <c r="C83" s="74"/>
      <c r="D83" s="74"/>
      <c r="E83" s="74"/>
      <c r="F83" s="74"/>
      <c r="G83" s="74"/>
      <c r="H83" s="74"/>
      <c r="I83" s="74"/>
      <c r="J83" s="74"/>
      <c r="K83" s="75"/>
      <c r="L83" s="61" t="s">
        <v>140</v>
      </c>
      <c r="M83" s="62">
        <v>3</v>
      </c>
      <c r="N83" s="62">
        <v>11</v>
      </c>
    </row>
    <row r="84" spans="2:14" x14ac:dyDescent="0.25">
      <c r="B84" s="68">
        <f>B85+B86</f>
        <v>71</v>
      </c>
      <c r="C84" s="68"/>
      <c r="D84" s="68"/>
      <c r="E84" s="68"/>
      <c r="F84" s="68"/>
      <c r="G84" s="68"/>
      <c r="H84" s="69" t="s">
        <v>20</v>
      </c>
      <c r="I84" s="69"/>
      <c r="J84" s="69"/>
      <c r="K84" s="69"/>
      <c r="L84" s="69"/>
      <c r="M84" s="33">
        <f>SUM(M85:M85)</f>
        <v>29</v>
      </c>
      <c r="N84" s="33">
        <f>SUM(N85:N85)</f>
        <v>22</v>
      </c>
    </row>
    <row r="85" spans="2:14" x14ac:dyDescent="0.25">
      <c r="B85" s="186">
        <f>M85+N85</f>
        <v>51</v>
      </c>
      <c r="C85" s="186"/>
      <c r="D85" s="186"/>
      <c r="E85" s="186"/>
      <c r="F85" s="186"/>
      <c r="G85" s="186"/>
      <c r="H85" s="186"/>
      <c r="I85" s="186"/>
      <c r="J85" s="186"/>
      <c r="K85" s="186"/>
      <c r="L85" s="50" t="s">
        <v>177</v>
      </c>
      <c r="M85" s="52">
        <v>29</v>
      </c>
      <c r="N85" s="52">
        <v>22</v>
      </c>
    </row>
    <row r="86" spans="2:14" x14ac:dyDescent="0.25">
      <c r="B86" s="70">
        <f>SUM(M86:N86)</f>
        <v>20</v>
      </c>
      <c r="C86" s="71"/>
      <c r="D86" s="71"/>
      <c r="E86" s="71"/>
      <c r="F86" s="71"/>
      <c r="G86" s="71"/>
      <c r="H86" s="71"/>
      <c r="I86" s="71"/>
      <c r="J86" s="71"/>
      <c r="K86" s="72"/>
      <c r="L86" s="61" t="s">
        <v>17</v>
      </c>
      <c r="M86" s="62">
        <v>4</v>
      </c>
      <c r="N86" s="62">
        <v>16</v>
      </c>
    </row>
    <row r="87" spans="2:14" x14ac:dyDescent="0.25">
      <c r="B87" s="86">
        <f>B88+B97+B104</f>
        <v>452</v>
      </c>
      <c r="C87" s="86"/>
      <c r="D87" s="86"/>
      <c r="E87" s="87" t="s">
        <v>33</v>
      </c>
      <c r="F87" s="87"/>
      <c r="G87" s="87"/>
      <c r="H87" s="87"/>
      <c r="I87" s="87"/>
      <c r="J87" s="87"/>
      <c r="K87" s="87"/>
      <c r="L87" s="87"/>
      <c r="M87" s="16">
        <f>M88+M97+M104</f>
        <v>133</v>
      </c>
      <c r="N87" s="16">
        <f>N88+N97+N104</f>
        <v>319</v>
      </c>
    </row>
    <row r="88" spans="2:14" x14ac:dyDescent="0.25">
      <c r="B88" s="68">
        <f>SUM(B89:K96)</f>
        <v>343</v>
      </c>
      <c r="C88" s="68"/>
      <c r="D88" s="68"/>
      <c r="E88" s="68"/>
      <c r="F88" s="68"/>
      <c r="G88" s="68"/>
      <c r="H88" s="69" t="s">
        <v>15</v>
      </c>
      <c r="I88" s="69"/>
      <c r="J88" s="69"/>
      <c r="K88" s="69"/>
      <c r="L88" s="69"/>
      <c r="M88" s="33">
        <f>SUM(M89:M96)</f>
        <v>85</v>
      </c>
      <c r="N88" s="33">
        <f>SUM(N89:N96)</f>
        <v>258</v>
      </c>
    </row>
    <row r="89" spans="2:14" x14ac:dyDescent="0.25">
      <c r="B89" s="84">
        <f t="shared" ref="B89:B96" si="8">M89+N89</f>
        <v>49</v>
      </c>
      <c r="C89" s="84"/>
      <c r="D89" s="84"/>
      <c r="E89" s="84"/>
      <c r="F89" s="84"/>
      <c r="G89" s="84"/>
      <c r="H89" s="84"/>
      <c r="I89" s="84"/>
      <c r="J89" s="84"/>
      <c r="K89" s="84"/>
      <c r="L89" s="43" t="s">
        <v>163</v>
      </c>
      <c r="M89" s="62">
        <v>18</v>
      </c>
      <c r="N89" s="62">
        <v>31</v>
      </c>
    </row>
    <row r="90" spans="2:14" x14ac:dyDescent="0.25">
      <c r="B90" s="84">
        <f t="shared" si="8"/>
        <v>22</v>
      </c>
      <c r="C90" s="84"/>
      <c r="D90" s="84"/>
      <c r="E90" s="84"/>
      <c r="F90" s="84"/>
      <c r="G90" s="84"/>
      <c r="H90" s="84"/>
      <c r="I90" s="84"/>
      <c r="J90" s="84"/>
      <c r="K90" s="84"/>
      <c r="L90" s="43" t="s">
        <v>164</v>
      </c>
      <c r="M90" s="62">
        <v>6</v>
      </c>
      <c r="N90" s="62">
        <v>16</v>
      </c>
    </row>
    <row r="91" spans="2:14" x14ac:dyDescent="0.25">
      <c r="B91" s="84">
        <f t="shared" si="8"/>
        <v>92</v>
      </c>
      <c r="C91" s="84"/>
      <c r="D91" s="84"/>
      <c r="E91" s="84"/>
      <c r="F91" s="84"/>
      <c r="G91" s="84"/>
      <c r="H91" s="84"/>
      <c r="I91" s="84"/>
      <c r="J91" s="84"/>
      <c r="K91" s="84"/>
      <c r="L91" s="43" t="s">
        <v>161</v>
      </c>
      <c r="M91" s="62">
        <v>16</v>
      </c>
      <c r="N91" s="62">
        <v>76</v>
      </c>
    </row>
    <row r="92" spans="2:14" x14ac:dyDescent="0.25">
      <c r="B92" s="84">
        <f t="shared" si="8"/>
        <v>39</v>
      </c>
      <c r="C92" s="84"/>
      <c r="D92" s="84"/>
      <c r="E92" s="84"/>
      <c r="F92" s="84"/>
      <c r="G92" s="84"/>
      <c r="H92" s="84"/>
      <c r="I92" s="84"/>
      <c r="J92" s="84"/>
      <c r="K92" s="84"/>
      <c r="L92" s="43" t="s">
        <v>165</v>
      </c>
      <c r="M92" s="62">
        <v>7</v>
      </c>
      <c r="N92" s="62">
        <v>32</v>
      </c>
    </row>
    <row r="93" spans="2:14" x14ac:dyDescent="0.25">
      <c r="B93" s="84">
        <f t="shared" ref="B93" si="9">M93+N93</f>
        <v>17</v>
      </c>
      <c r="C93" s="84"/>
      <c r="D93" s="84"/>
      <c r="E93" s="84"/>
      <c r="F93" s="84"/>
      <c r="G93" s="84"/>
      <c r="H93" s="84"/>
      <c r="I93" s="84"/>
      <c r="J93" s="84"/>
      <c r="K93" s="84"/>
      <c r="L93" s="43" t="s">
        <v>166</v>
      </c>
      <c r="M93" s="62">
        <v>1</v>
      </c>
      <c r="N93" s="62">
        <v>16</v>
      </c>
    </row>
    <row r="94" spans="2:14" x14ac:dyDescent="0.25">
      <c r="B94" s="84">
        <f t="shared" si="8"/>
        <v>56</v>
      </c>
      <c r="C94" s="84"/>
      <c r="D94" s="84"/>
      <c r="E94" s="84"/>
      <c r="F94" s="84"/>
      <c r="G94" s="84"/>
      <c r="H94" s="84"/>
      <c r="I94" s="84"/>
      <c r="J94" s="84"/>
      <c r="K94" s="84"/>
      <c r="L94" s="43" t="s">
        <v>167</v>
      </c>
      <c r="M94" s="62">
        <v>3</v>
      </c>
      <c r="N94" s="62">
        <v>53</v>
      </c>
    </row>
    <row r="95" spans="2:14" x14ac:dyDescent="0.25">
      <c r="B95" s="84">
        <f t="shared" si="8"/>
        <v>45</v>
      </c>
      <c r="C95" s="84"/>
      <c r="D95" s="84"/>
      <c r="E95" s="84"/>
      <c r="F95" s="84"/>
      <c r="G95" s="84"/>
      <c r="H95" s="84"/>
      <c r="I95" s="84"/>
      <c r="J95" s="84"/>
      <c r="K95" s="84"/>
      <c r="L95" s="43" t="s">
        <v>22</v>
      </c>
      <c r="M95" s="62">
        <v>29</v>
      </c>
      <c r="N95" s="62">
        <v>16</v>
      </c>
    </row>
    <row r="96" spans="2:14" x14ac:dyDescent="0.25">
      <c r="B96" s="84">
        <f t="shared" si="8"/>
        <v>23</v>
      </c>
      <c r="C96" s="84"/>
      <c r="D96" s="84"/>
      <c r="E96" s="84"/>
      <c r="F96" s="84"/>
      <c r="G96" s="84"/>
      <c r="H96" s="84"/>
      <c r="I96" s="84"/>
      <c r="J96" s="84"/>
      <c r="K96" s="84"/>
      <c r="L96" s="43" t="s">
        <v>162</v>
      </c>
      <c r="M96" s="62">
        <v>5</v>
      </c>
      <c r="N96" s="62">
        <v>18</v>
      </c>
    </row>
    <row r="97" spans="2:14" x14ac:dyDescent="0.25">
      <c r="B97" s="68">
        <f>SUM(B98:K103)</f>
        <v>96</v>
      </c>
      <c r="C97" s="68"/>
      <c r="D97" s="68"/>
      <c r="E97" s="68"/>
      <c r="F97" s="68"/>
      <c r="G97" s="68"/>
      <c r="H97" s="69" t="s">
        <v>34</v>
      </c>
      <c r="I97" s="69"/>
      <c r="J97" s="69"/>
      <c r="K97" s="69"/>
      <c r="L97" s="69"/>
      <c r="M97" s="33">
        <f>SUM(M98:M103)</f>
        <v>41</v>
      </c>
      <c r="N97" s="33">
        <f>SUM(N98:N103)</f>
        <v>55</v>
      </c>
    </row>
    <row r="98" spans="2:14" x14ac:dyDescent="0.25">
      <c r="B98" s="84">
        <f t="shared" ref="B98:B103" si="10">M98+N98</f>
        <v>34</v>
      </c>
      <c r="C98" s="84"/>
      <c r="D98" s="84"/>
      <c r="E98" s="84"/>
      <c r="F98" s="84"/>
      <c r="G98" s="84"/>
      <c r="H98" s="84"/>
      <c r="I98" s="84"/>
      <c r="J98" s="84"/>
      <c r="K98" s="84"/>
      <c r="L98" s="43" t="s">
        <v>161</v>
      </c>
      <c r="M98" s="52">
        <v>9</v>
      </c>
      <c r="N98" s="52">
        <v>25</v>
      </c>
    </row>
    <row r="99" spans="2:14" x14ac:dyDescent="0.25">
      <c r="B99" s="84">
        <f t="shared" si="10"/>
        <v>0</v>
      </c>
      <c r="C99" s="84"/>
      <c r="D99" s="84"/>
      <c r="E99" s="84"/>
      <c r="F99" s="84"/>
      <c r="G99" s="84"/>
      <c r="H99" s="84"/>
      <c r="I99" s="84"/>
      <c r="J99" s="84"/>
      <c r="K99" s="84"/>
      <c r="L99" s="43" t="s">
        <v>23</v>
      </c>
      <c r="M99" s="52">
        <v>0</v>
      </c>
      <c r="N99" s="52">
        <v>0</v>
      </c>
    </row>
    <row r="100" spans="2:14" x14ac:dyDescent="0.25">
      <c r="B100" s="84">
        <f t="shared" si="10"/>
        <v>20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43" t="s">
        <v>24</v>
      </c>
      <c r="M100" s="52">
        <v>2</v>
      </c>
      <c r="N100" s="52">
        <v>18</v>
      </c>
    </row>
    <row r="101" spans="2:14" x14ac:dyDescent="0.25">
      <c r="B101" s="84">
        <f t="shared" si="10"/>
        <v>26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43" t="s">
        <v>22</v>
      </c>
      <c r="M101" s="52">
        <v>20</v>
      </c>
      <c r="N101" s="52">
        <v>6</v>
      </c>
    </row>
    <row r="102" spans="2:14" x14ac:dyDescent="0.25">
      <c r="B102" s="84">
        <f t="shared" si="10"/>
        <v>16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43" t="s">
        <v>25</v>
      </c>
      <c r="M102" s="52">
        <v>10</v>
      </c>
      <c r="N102" s="52">
        <v>6</v>
      </c>
    </row>
    <row r="103" spans="2:14" x14ac:dyDescent="0.25">
      <c r="B103" s="84">
        <f t="shared" si="10"/>
        <v>0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43" t="s">
        <v>26</v>
      </c>
      <c r="M103" s="52">
        <v>0</v>
      </c>
      <c r="N103" s="52">
        <v>0</v>
      </c>
    </row>
    <row r="104" spans="2:14" x14ac:dyDescent="0.25">
      <c r="B104" s="68">
        <f>B105+B106</f>
        <v>13</v>
      </c>
      <c r="C104" s="68"/>
      <c r="D104" s="68"/>
      <c r="E104" s="68"/>
      <c r="F104" s="68"/>
      <c r="G104" s="68"/>
      <c r="H104" s="69" t="s">
        <v>27</v>
      </c>
      <c r="I104" s="69"/>
      <c r="J104" s="69"/>
      <c r="K104" s="69"/>
      <c r="L104" s="69"/>
      <c r="M104" s="33">
        <f>M105+M106</f>
        <v>7</v>
      </c>
      <c r="N104" s="33">
        <f>N105+N106</f>
        <v>6</v>
      </c>
    </row>
    <row r="105" spans="2:14" x14ac:dyDescent="0.25">
      <c r="B105" s="84">
        <f>M105+N105</f>
        <v>13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43" t="s">
        <v>23</v>
      </c>
      <c r="M105" s="46">
        <v>7</v>
      </c>
      <c r="N105" s="46">
        <v>6</v>
      </c>
    </row>
    <row r="106" spans="2:14" x14ac:dyDescent="0.25">
      <c r="B106" s="84">
        <f>M106+N106</f>
        <v>0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43" t="s">
        <v>161</v>
      </c>
      <c r="M106" s="46">
        <v>0</v>
      </c>
      <c r="N106" s="46">
        <v>0</v>
      </c>
    </row>
    <row r="107" spans="2:14" ht="20.25" x14ac:dyDescent="0.25">
      <c r="B107" s="79" t="s">
        <v>113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2:14" x14ac:dyDescent="0.25">
      <c r="B108" s="99" t="s">
        <v>179</v>
      </c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22" t="s">
        <v>11</v>
      </c>
      <c r="N108" s="22" t="s">
        <v>12</v>
      </c>
    </row>
    <row r="109" spans="2:14" x14ac:dyDescent="0.25">
      <c r="B109" s="23">
        <f>M109+N109</f>
        <v>58</v>
      </c>
      <c r="C109" s="100" t="s">
        <v>114</v>
      </c>
      <c r="D109" s="100"/>
      <c r="E109" s="100"/>
      <c r="F109" s="100"/>
      <c r="G109" s="100"/>
      <c r="H109" s="100"/>
      <c r="I109" s="100"/>
      <c r="J109" s="100"/>
      <c r="K109" s="100"/>
      <c r="L109" s="100"/>
      <c r="M109" s="10">
        <f>M110</f>
        <v>40</v>
      </c>
      <c r="N109" s="10">
        <f>N110</f>
        <v>18</v>
      </c>
    </row>
    <row r="110" spans="2:14" x14ac:dyDescent="0.25">
      <c r="B110" s="86">
        <f>SUM(M110:N110)</f>
        <v>58</v>
      </c>
      <c r="C110" s="86"/>
      <c r="D110" s="86"/>
      <c r="E110" s="87" t="s">
        <v>115</v>
      </c>
      <c r="F110" s="87"/>
      <c r="G110" s="87"/>
      <c r="H110" s="87"/>
      <c r="I110" s="87"/>
      <c r="J110" s="87"/>
      <c r="K110" s="87"/>
      <c r="L110" s="87"/>
      <c r="M110" s="13">
        <f>M111+M112+M113+M114+M115</f>
        <v>40</v>
      </c>
      <c r="N110" s="13">
        <f>N111+N112+N113+N114+N115</f>
        <v>18</v>
      </c>
    </row>
    <row r="111" spans="2:14" x14ac:dyDescent="0.25">
      <c r="B111" s="73">
        <f>SUM(M111:N111)</f>
        <v>43</v>
      </c>
      <c r="C111" s="74"/>
      <c r="D111" s="74"/>
      <c r="E111" s="74"/>
      <c r="F111" s="74"/>
      <c r="G111" s="74"/>
      <c r="H111" s="74"/>
      <c r="I111" s="74"/>
      <c r="J111" s="74"/>
      <c r="K111" s="60"/>
      <c r="L111" s="60" t="s">
        <v>17</v>
      </c>
      <c r="M111" s="38">
        <v>38</v>
      </c>
      <c r="N111" s="38">
        <v>5</v>
      </c>
    </row>
    <row r="112" spans="2:14" x14ac:dyDescent="0.25">
      <c r="B112" s="73">
        <f t="shared" ref="B112:B115" si="11">SUM(M112:N112)</f>
        <v>7</v>
      </c>
      <c r="C112" s="74"/>
      <c r="D112" s="74"/>
      <c r="E112" s="74"/>
      <c r="F112" s="74"/>
      <c r="G112" s="74"/>
      <c r="H112" s="74"/>
      <c r="I112" s="74"/>
      <c r="J112" s="74"/>
      <c r="K112" s="61"/>
      <c r="L112" s="61" t="s">
        <v>199</v>
      </c>
      <c r="M112" s="62">
        <v>1</v>
      </c>
      <c r="N112" s="62">
        <v>6</v>
      </c>
    </row>
    <row r="113" spans="2:14" x14ac:dyDescent="0.25">
      <c r="B113" s="73">
        <f t="shared" si="11"/>
        <v>3</v>
      </c>
      <c r="C113" s="74"/>
      <c r="D113" s="74"/>
      <c r="E113" s="74"/>
      <c r="F113" s="74"/>
      <c r="G113" s="74"/>
      <c r="H113" s="74"/>
      <c r="I113" s="74"/>
      <c r="J113" s="74"/>
      <c r="K113" s="61"/>
      <c r="L113" s="61" t="s">
        <v>19</v>
      </c>
      <c r="M113" s="62">
        <v>0</v>
      </c>
      <c r="N113" s="62">
        <v>3</v>
      </c>
    </row>
    <row r="114" spans="2:14" x14ac:dyDescent="0.25">
      <c r="B114" s="73">
        <f t="shared" si="11"/>
        <v>4</v>
      </c>
      <c r="C114" s="74"/>
      <c r="D114" s="74"/>
      <c r="E114" s="74"/>
      <c r="F114" s="74"/>
      <c r="G114" s="74"/>
      <c r="H114" s="74"/>
      <c r="I114" s="74"/>
      <c r="J114" s="74"/>
      <c r="K114" s="61"/>
      <c r="L114" s="61" t="s">
        <v>18</v>
      </c>
      <c r="M114" s="62">
        <v>1</v>
      </c>
      <c r="N114" s="62">
        <v>3</v>
      </c>
    </row>
    <row r="115" spans="2:14" x14ac:dyDescent="0.25">
      <c r="B115" s="73">
        <f t="shared" si="11"/>
        <v>1</v>
      </c>
      <c r="C115" s="74"/>
      <c r="D115" s="74"/>
      <c r="E115" s="74"/>
      <c r="F115" s="74"/>
      <c r="G115" s="74"/>
      <c r="H115" s="74"/>
      <c r="I115" s="74"/>
      <c r="J115" s="74"/>
      <c r="K115" s="61"/>
      <c r="L115" s="61" t="s">
        <v>197</v>
      </c>
      <c r="M115" s="62">
        <v>0</v>
      </c>
      <c r="N115" s="62">
        <v>1</v>
      </c>
    </row>
    <row r="116" spans="2:14" x14ac:dyDescent="0.2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2:14" ht="20.25" x14ac:dyDescent="0.25">
      <c r="B117" s="79" t="s">
        <v>160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2:14" x14ac:dyDescent="0.25">
      <c r="B118" s="99" t="s">
        <v>179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22" t="s">
        <v>11</v>
      </c>
      <c r="N118" s="22" t="s">
        <v>12</v>
      </c>
    </row>
    <row r="119" spans="2:14" x14ac:dyDescent="0.25">
      <c r="B119" s="23">
        <f>B120+B131</f>
        <v>799</v>
      </c>
      <c r="C119" s="100" t="s">
        <v>106</v>
      </c>
      <c r="D119" s="100"/>
      <c r="E119" s="100"/>
      <c r="F119" s="100"/>
      <c r="G119" s="100"/>
      <c r="H119" s="100"/>
      <c r="I119" s="100"/>
      <c r="J119" s="100"/>
      <c r="K119" s="100"/>
      <c r="L119" s="100"/>
      <c r="M119" s="10">
        <f>M120+M131</f>
        <v>220</v>
      </c>
      <c r="N119" s="10">
        <f>N120+N131</f>
        <v>579</v>
      </c>
    </row>
    <row r="120" spans="2:14" x14ac:dyDescent="0.25">
      <c r="B120" s="86">
        <f>B121+B128</f>
        <v>311</v>
      </c>
      <c r="C120" s="86"/>
      <c r="D120" s="86"/>
      <c r="E120" s="87" t="s">
        <v>173</v>
      </c>
      <c r="F120" s="87"/>
      <c r="G120" s="87"/>
      <c r="H120" s="87"/>
      <c r="I120" s="87"/>
      <c r="J120" s="87"/>
      <c r="K120" s="87"/>
      <c r="L120" s="87"/>
      <c r="M120" s="13">
        <f>M121+M128</f>
        <v>58</v>
      </c>
      <c r="N120" s="13">
        <f>N121+N128</f>
        <v>253</v>
      </c>
    </row>
    <row r="121" spans="2:14" x14ac:dyDescent="0.25">
      <c r="B121" s="68">
        <f>SUM(B122:J127)</f>
        <v>247</v>
      </c>
      <c r="C121" s="68"/>
      <c r="D121" s="68"/>
      <c r="E121" s="68"/>
      <c r="F121" s="68"/>
      <c r="G121" s="68"/>
      <c r="H121" s="69" t="s">
        <v>15</v>
      </c>
      <c r="I121" s="69"/>
      <c r="J121" s="69"/>
      <c r="K121" s="69"/>
      <c r="L121" s="69"/>
      <c r="M121" s="17">
        <f>SUM(M122:M127)</f>
        <v>40</v>
      </c>
      <c r="N121" s="17">
        <f>SUM(N122:N127)</f>
        <v>207</v>
      </c>
    </row>
    <row r="122" spans="2:14" x14ac:dyDescent="0.25">
      <c r="B122" s="85">
        <f>M122+N122</f>
        <v>56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43" t="s">
        <v>18</v>
      </c>
      <c r="M122" s="55">
        <f>7+10</f>
        <v>17</v>
      </c>
      <c r="N122" s="55">
        <f>22+17</f>
        <v>39</v>
      </c>
    </row>
    <row r="123" spans="2:14" x14ac:dyDescent="0.25">
      <c r="B123" s="101">
        <f>SUM(M123:N123)</f>
        <v>27</v>
      </c>
      <c r="C123" s="102"/>
      <c r="D123" s="102"/>
      <c r="E123" s="102"/>
      <c r="F123" s="102"/>
      <c r="G123" s="102"/>
      <c r="H123" s="102"/>
      <c r="I123" s="102"/>
      <c r="J123" s="102"/>
      <c r="K123" s="103"/>
      <c r="L123" s="56" t="s">
        <v>141</v>
      </c>
      <c r="M123" s="55">
        <v>8</v>
      </c>
      <c r="N123" s="55">
        <v>19</v>
      </c>
    </row>
    <row r="124" spans="2:14" x14ac:dyDescent="0.25">
      <c r="B124" s="85">
        <f>M124+N124</f>
        <v>84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43" t="s">
        <v>19</v>
      </c>
      <c r="M124" s="55">
        <v>6</v>
      </c>
      <c r="N124" s="55">
        <v>78</v>
      </c>
    </row>
    <row r="125" spans="2:14" x14ac:dyDescent="0.25">
      <c r="B125" s="85">
        <f>M125+N125</f>
        <v>62</v>
      </c>
      <c r="C125" s="85"/>
      <c r="D125" s="85"/>
      <c r="E125" s="85"/>
      <c r="F125" s="85"/>
      <c r="G125" s="85"/>
      <c r="H125" s="85"/>
      <c r="I125" s="85"/>
      <c r="J125" s="85"/>
      <c r="K125" s="44"/>
      <c r="L125" s="43" t="s">
        <v>17</v>
      </c>
      <c r="M125" s="55">
        <f>3+5</f>
        <v>8</v>
      </c>
      <c r="N125" s="55">
        <f>26+28</f>
        <v>54</v>
      </c>
    </row>
    <row r="126" spans="2:14" x14ac:dyDescent="0.25">
      <c r="B126" s="85">
        <f>M126+N126</f>
        <v>18</v>
      </c>
      <c r="C126" s="85"/>
      <c r="D126" s="85"/>
      <c r="E126" s="85"/>
      <c r="F126" s="85"/>
      <c r="G126" s="85"/>
      <c r="H126" s="85"/>
      <c r="I126" s="85"/>
      <c r="J126" s="85"/>
      <c r="K126" s="44"/>
      <c r="L126" s="43" t="s">
        <v>16</v>
      </c>
      <c r="M126" s="55">
        <v>1</v>
      </c>
      <c r="N126" s="55">
        <v>17</v>
      </c>
    </row>
    <row r="127" spans="2:14" x14ac:dyDescent="0.25">
      <c r="B127" s="85">
        <f>SUM(M127:N127)</f>
        <v>0</v>
      </c>
      <c r="C127" s="85"/>
      <c r="D127" s="85"/>
      <c r="E127" s="85"/>
      <c r="F127" s="85"/>
      <c r="G127" s="85"/>
      <c r="H127" s="85"/>
      <c r="I127" s="85"/>
      <c r="J127" s="85"/>
      <c r="K127" s="57"/>
      <c r="L127" s="56" t="s">
        <v>200</v>
      </c>
      <c r="M127" s="55">
        <v>0</v>
      </c>
      <c r="N127" s="55">
        <v>0</v>
      </c>
    </row>
    <row r="128" spans="2:14" x14ac:dyDescent="0.25">
      <c r="B128" s="68">
        <f>B129+B130</f>
        <v>64</v>
      </c>
      <c r="C128" s="68"/>
      <c r="D128" s="68"/>
      <c r="E128" s="68"/>
      <c r="F128" s="68"/>
      <c r="G128" s="68"/>
      <c r="H128" s="69" t="s">
        <v>20</v>
      </c>
      <c r="I128" s="69"/>
      <c r="J128" s="69"/>
      <c r="K128" s="69"/>
      <c r="L128" s="69"/>
      <c r="M128" s="17">
        <f>M129+M130</f>
        <v>18</v>
      </c>
      <c r="N128" s="17">
        <f>N129+N130</f>
        <v>46</v>
      </c>
    </row>
    <row r="129" spans="2:14" x14ac:dyDescent="0.25">
      <c r="B129" s="85">
        <f>M129+N129</f>
        <v>25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43" t="s">
        <v>32</v>
      </c>
      <c r="M129" s="55">
        <v>1</v>
      </c>
      <c r="N129" s="55">
        <v>24</v>
      </c>
    </row>
    <row r="130" spans="2:14" x14ac:dyDescent="0.25">
      <c r="B130" s="85">
        <f>M130+N130</f>
        <v>39</v>
      </c>
      <c r="C130" s="85"/>
      <c r="D130" s="85"/>
      <c r="E130" s="85"/>
      <c r="F130" s="85"/>
      <c r="G130" s="85"/>
      <c r="H130" s="85"/>
      <c r="I130" s="85"/>
      <c r="J130" s="85"/>
      <c r="K130" s="44"/>
      <c r="L130" s="43" t="s">
        <v>105</v>
      </c>
      <c r="M130" s="55">
        <v>17</v>
      </c>
      <c r="N130" s="55">
        <v>22</v>
      </c>
    </row>
    <row r="131" spans="2:14" x14ac:dyDescent="0.25">
      <c r="B131" s="86">
        <f>B132+B142+B149</f>
        <v>488</v>
      </c>
      <c r="C131" s="86"/>
      <c r="D131" s="86"/>
      <c r="E131" s="87" t="s">
        <v>98</v>
      </c>
      <c r="F131" s="87"/>
      <c r="G131" s="87"/>
      <c r="H131" s="87"/>
      <c r="I131" s="87"/>
      <c r="J131" s="87"/>
      <c r="K131" s="87"/>
      <c r="L131" s="87"/>
      <c r="M131" s="13">
        <f>M132+M142+M149</f>
        <v>162</v>
      </c>
      <c r="N131" s="13">
        <f>N132+N142+N149</f>
        <v>326</v>
      </c>
    </row>
    <row r="132" spans="2:14" x14ac:dyDescent="0.25">
      <c r="B132" s="68">
        <f>SUM(B133:K141)</f>
        <v>233</v>
      </c>
      <c r="C132" s="68"/>
      <c r="D132" s="68"/>
      <c r="E132" s="68"/>
      <c r="F132" s="68"/>
      <c r="G132" s="68"/>
      <c r="H132" s="69" t="s">
        <v>15</v>
      </c>
      <c r="I132" s="69"/>
      <c r="J132" s="69"/>
      <c r="K132" s="69"/>
      <c r="L132" s="69"/>
      <c r="M132" s="17">
        <f>SUM(M133:M141)</f>
        <v>59</v>
      </c>
      <c r="N132" s="17">
        <f>SUM(N133:N141)</f>
        <v>174</v>
      </c>
    </row>
    <row r="133" spans="2:14" x14ac:dyDescent="0.25">
      <c r="B133" s="85">
        <f t="shared" ref="B133:B141" si="12">M133+N133</f>
        <v>24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43" t="s">
        <v>161</v>
      </c>
      <c r="M133" s="58">
        <v>5</v>
      </c>
      <c r="N133" s="58">
        <v>19</v>
      </c>
    </row>
    <row r="134" spans="2:14" x14ac:dyDescent="0.25">
      <c r="B134" s="85">
        <f t="shared" si="12"/>
        <v>18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43" t="s">
        <v>201</v>
      </c>
      <c r="M134" s="58">
        <v>2</v>
      </c>
      <c r="N134" s="58">
        <v>16</v>
      </c>
    </row>
    <row r="135" spans="2:14" x14ac:dyDescent="0.25">
      <c r="B135" s="85">
        <f t="shared" si="12"/>
        <v>33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43" t="s">
        <v>202</v>
      </c>
      <c r="M135" s="58">
        <v>9</v>
      </c>
      <c r="N135" s="58">
        <v>24</v>
      </c>
    </row>
    <row r="136" spans="2:14" x14ac:dyDescent="0.25">
      <c r="B136" s="85">
        <f t="shared" si="12"/>
        <v>27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43" t="s">
        <v>162</v>
      </c>
      <c r="M136" s="58">
        <v>4</v>
      </c>
      <c r="N136" s="58">
        <v>23</v>
      </c>
    </row>
    <row r="137" spans="2:14" x14ac:dyDescent="0.25">
      <c r="B137" s="85">
        <f t="shared" si="12"/>
        <v>28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43" t="s">
        <v>205</v>
      </c>
      <c r="M137" s="58">
        <v>0</v>
      </c>
      <c r="N137" s="58">
        <v>28</v>
      </c>
    </row>
    <row r="138" spans="2:14" x14ac:dyDescent="0.25">
      <c r="B138" s="85">
        <f t="shared" ref="B138" si="13">M138+N138</f>
        <v>1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66" t="s">
        <v>203</v>
      </c>
      <c r="M138" s="67">
        <v>0</v>
      </c>
      <c r="N138" s="67">
        <v>1</v>
      </c>
    </row>
    <row r="139" spans="2:14" x14ac:dyDescent="0.25">
      <c r="B139" s="85">
        <f>SUM(M139:N139)</f>
        <v>26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56" t="s">
        <v>204</v>
      </c>
      <c r="M139" s="58">
        <v>6</v>
      </c>
      <c r="N139" s="58">
        <v>20</v>
      </c>
    </row>
    <row r="140" spans="2:14" x14ac:dyDescent="0.25">
      <c r="B140" s="85">
        <f t="shared" si="12"/>
        <v>28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43" t="s">
        <v>167</v>
      </c>
      <c r="M140" s="58">
        <v>0</v>
      </c>
      <c r="N140" s="58">
        <v>28</v>
      </c>
    </row>
    <row r="141" spans="2:14" x14ac:dyDescent="0.25">
      <c r="B141" s="85">
        <f t="shared" si="12"/>
        <v>48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43" t="s">
        <v>22</v>
      </c>
      <c r="M141" s="58">
        <v>33</v>
      </c>
      <c r="N141" s="58">
        <v>15</v>
      </c>
    </row>
    <row r="142" spans="2:14" x14ac:dyDescent="0.25">
      <c r="B142" s="68">
        <f>SUM(B143:J148)</f>
        <v>207</v>
      </c>
      <c r="C142" s="68"/>
      <c r="D142" s="68"/>
      <c r="E142" s="68"/>
      <c r="F142" s="68"/>
      <c r="G142" s="68"/>
      <c r="H142" s="69" t="s">
        <v>34</v>
      </c>
      <c r="I142" s="69"/>
      <c r="J142" s="69"/>
      <c r="K142" s="69"/>
      <c r="L142" s="69"/>
      <c r="M142" s="17">
        <f>SUM(M143:M148)</f>
        <v>86</v>
      </c>
      <c r="N142" s="17">
        <f>SUM(N143:N148)</f>
        <v>121</v>
      </c>
    </row>
    <row r="143" spans="2:14" x14ac:dyDescent="0.25">
      <c r="B143" s="85">
        <f>M143+N143</f>
        <v>20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43" t="s">
        <v>23</v>
      </c>
      <c r="M143" s="55">
        <v>11</v>
      </c>
      <c r="N143" s="55">
        <v>9</v>
      </c>
    </row>
    <row r="144" spans="2:14" x14ac:dyDescent="0.25">
      <c r="B144" s="101">
        <f>M144+N144</f>
        <v>64</v>
      </c>
      <c r="C144" s="102"/>
      <c r="D144" s="102"/>
      <c r="E144" s="102"/>
      <c r="F144" s="102"/>
      <c r="G144" s="102"/>
      <c r="H144" s="102"/>
      <c r="I144" s="102"/>
      <c r="J144" s="102"/>
      <c r="K144" s="103"/>
      <c r="L144" s="43" t="s">
        <v>161</v>
      </c>
      <c r="M144" s="55">
        <v>8</v>
      </c>
      <c r="N144" s="55">
        <v>56</v>
      </c>
    </row>
    <row r="145" spans="2:14" x14ac:dyDescent="0.25">
      <c r="B145" s="85">
        <f>M145+N145</f>
        <v>33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43" t="s">
        <v>24</v>
      </c>
      <c r="M145" s="55">
        <v>5</v>
      </c>
      <c r="N145" s="55">
        <v>28</v>
      </c>
    </row>
    <row r="146" spans="2:14" x14ac:dyDescent="0.25">
      <c r="B146" s="85">
        <f t="shared" ref="B146" si="14">M146+N146</f>
        <v>25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43" t="s">
        <v>25</v>
      </c>
      <c r="M146" s="55">
        <v>22</v>
      </c>
      <c r="N146" s="55">
        <v>3</v>
      </c>
    </row>
    <row r="147" spans="2:14" x14ac:dyDescent="0.25">
      <c r="B147" s="85">
        <f>M147+N147</f>
        <v>50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43" t="s">
        <v>22</v>
      </c>
      <c r="M147" s="55">
        <v>34</v>
      </c>
      <c r="N147" s="55">
        <v>16</v>
      </c>
    </row>
    <row r="148" spans="2:14" ht="17.25" customHeight="1" x14ac:dyDescent="0.25">
      <c r="B148" s="85">
        <f>M148+N148</f>
        <v>15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43" t="s">
        <v>26</v>
      </c>
      <c r="M148" s="55">
        <v>6</v>
      </c>
      <c r="N148" s="55">
        <v>9</v>
      </c>
    </row>
    <row r="149" spans="2:14" ht="17.25" customHeight="1" x14ac:dyDescent="0.25">
      <c r="B149" s="68">
        <f>SUM(B150:J151)</f>
        <v>48</v>
      </c>
      <c r="C149" s="68"/>
      <c r="D149" s="68"/>
      <c r="E149" s="68"/>
      <c r="F149" s="68"/>
      <c r="G149" s="68"/>
      <c r="H149" s="69" t="s">
        <v>144</v>
      </c>
      <c r="I149" s="69"/>
      <c r="J149" s="69"/>
      <c r="K149" s="69"/>
      <c r="L149" s="69"/>
      <c r="M149" s="17">
        <f>SUM(M150:M151)</f>
        <v>17</v>
      </c>
      <c r="N149" s="17">
        <f>SUM(N150:N151)</f>
        <v>31</v>
      </c>
    </row>
    <row r="150" spans="2:14" ht="17.25" customHeight="1" x14ac:dyDescent="0.25">
      <c r="B150" s="85">
        <f>M150+N150</f>
        <v>20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43" t="s">
        <v>161</v>
      </c>
      <c r="M150" s="55">
        <v>3</v>
      </c>
      <c r="N150" s="55">
        <v>17</v>
      </c>
    </row>
    <row r="151" spans="2:14" ht="17.25" customHeight="1" x14ac:dyDescent="0.25">
      <c r="B151" s="101">
        <f>M151+N151</f>
        <v>28</v>
      </c>
      <c r="C151" s="102"/>
      <c r="D151" s="102"/>
      <c r="E151" s="102"/>
      <c r="F151" s="102"/>
      <c r="G151" s="102"/>
      <c r="H151" s="102"/>
      <c r="I151" s="102"/>
      <c r="J151" s="102"/>
      <c r="K151" s="103"/>
      <c r="L151" s="43" t="s">
        <v>23</v>
      </c>
      <c r="M151" s="55">
        <v>14</v>
      </c>
      <c r="N151" s="55">
        <v>14</v>
      </c>
    </row>
    <row r="152" spans="2:14" x14ac:dyDescent="0.2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</row>
    <row r="153" spans="2:14" ht="20.25" x14ac:dyDescent="0.25">
      <c r="B153" s="79" t="s">
        <v>172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2:14" ht="15" customHeight="1" x14ac:dyDescent="0.25">
      <c r="B154" s="34">
        <f>N155/N156</f>
        <v>0.58724428399518647</v>
      </c>
      <c r="C154" s="80" t="s">
        <v>139</v>
      </c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2"/>
    </row>
    <row r="155" spans="2:14" x14ac:dyDescent="0.25">
      <c r="B155" s="28"/>
      <c r="C155" s="83" t="s">
        <v>186</v>
      </c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53">
        <v>488</v>
      </c>
    </row>
    <row r="156" spans="2:14" ht="15" customHeight="1" x14ac:dyDescent="0.25">
      <c r="B156" s="28"/>
      <c r="C156" s="83" t="s">
        <v>185</v>
      </c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53">
        <v>831</v>
      </c>
    </row>
    <row r="157" spans="2:14" ht="15" customHeight="1" x14ac:dyDescent="0.25">
      <c r="B157" s="34">
        <f>N158/N159</f>
        <v>0.61584158415841583</v>
      </c>
      <c r="C157" s="80" t="s">
        <v>143</v>
      </c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2"/>
    </row>
    <row r="158" spans="2:14" ht="15" customHeight="1" x14ac:dyDescent="0.25">
      <c r="B158" s="28"/>
      <c r="C158" s="83" t="s">
        <v>186</v>
      </c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53">
        <v>311</v>
      </c>
    </row>
    <row r="159" spans="2:14" ht="15" customHeight="1" x14ac:dyDescent="0.25">
      <c r="B159" s="28"/>
      <c r="C159" s="83" t="s">
        <v>185</v>
      </c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53">
        <v>505</v>
      </c>
    </row>
    <row r="160" spans="2:14" ht="15" customHeight="1" x14ac:dyDescent="0.25">
      <c r="B160" s="28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42"/>
    </row>
    <row r="161" spans="2:14" ht="15" customHeight="1" x14ac:dyDescent="0.25">
      <c r="B161" s="79" t="s">
        <v>171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2:14" ht="15" customHeight="1" x14ac:dyDescent="0.25">
      <c r="B162" s="34">
        <f>N163/N164</f>
        <v>0.44043321299638988</v>
      </c>
      <c r="C162" s="80" t="s">
        <v>139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2"/>
    </row>
    <row r="163" spans="2:14" ht="15" customHeight="1" x14ac:dyDescent="0.25">
      <c r="B163" s="28"/>
      <c r="C163" s="83" t="s">
        <v>186</v>
      </c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54">
        <v>366</v>
      </c>
    </row>
    <row r="164" spans="2:14" ht="15" customHeight="1" x14ac:dyDescent="0.25">
      <c r="B164" s="28"/>
      <c r="C164" s="83" t="s">
        <v>187</v>
      </c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53">
        <v>831</v>
      </c>
    </row>
    <row r="165" spans="2:14" ht="15" customHeight="1" x14ac:dyDescent="0.25">
      <c r="B165" s="34">
        <f>N166/N167</f>
        <v>0.50099009900990099</v>
      </c>
      <c r="C165" s="80" t="s">
        <v>143</v>
      </c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2"/>
    </row>
    <row r="166" spans="2:14" ht="15" customHeight="1" x14ac:dyDescent="0.25">
      <c r="B166" s="28"/>
      <c r="C166" s="83" t="s">
        <v>186</v>
      </c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53">
        <v>253</v>
      </c>
    </row>
    <row r="167" spans="2:14" ht="15" customHeight="1" x14ac:dyDescent="0.25">
      <c r="B167" s="28"/>
      <c r="C167" s="83" t="s">
        <v>187</v>
      </c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53">
        <v>505</v>
      </c>
    </row>
    <row r="168" spans="2:14" ht="15" customHeight="1" x14ac:dyDescent="0.25">
      <c r="B168" s="2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42"/>
    </row>
    <row r="169" spans="2:14" x14ac:dyDescent="0.25"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</row>
    <row r="170" spans="2:14" x14ac:dyDescent="0.25"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</row>
    <row r="171" spans="2:14" ht="18.75" customHeight="1" x14ac:dyDescent="0.25">
      <c r="B171" s="79" t="s">
        <v>35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2:14" x14ac:dyDescent="0.25">
      <c r="B172" s="30">
        <v>6</v>
      </c>
      <c r="C172" s="190" t="s">
        <v>181</v>
      </c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2"/>
    </row>
    <row r="173" spans="2:14" ht="15" customHeight="1" x14ac:dyDescent="0.25">
      <c r="B173" s="110" t="s">
        <v>182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29" t="s">
        <v>12</v>
      </c>
      <c r="N173" s="29" t="s">
        <v>11</v>
      </c>
    </row>
    <row r="174" spans="2:14" ht="14.25" customHeight="1" x14ac:dyDescent="0.25">
      <c r="B174" s="85">
        <f>SUM(M174:N174)</f>
        <v>4</v>
      </c>
      <c r="C174" s="85"/>
      <c r="D174" s="148" t="s">
        <v>168</v>
      </c>
      <c r="E174" s="148"/>
      <c r="F174" s="148"/>
      <c r="G174" s="148"/>
      <c r="H174" s="148"/>
      <c r="I174" s="148"/>
      <c r="J174" s="148"/>
      <c r="K174" s="148"/>
      <c r="L174" s="148"/>
      <c r="M174" s="45">
        <v>2</v>
      </c>
      <c r="N174" s="45">
        <v>2</v>
      </c>
    </row>
    <row r="175" spans="2:14" ht="14.25" customHeight="1" x14ac:dyDescent="0.25">
      <c r="B175" s="85">
        <f>SUM(M175:N175)</f>
        <v>2</v>
      </c>
      <c r="C175" s="85"/>
      <c r="D175" s="90" t="s">
        <v>176</v>
      </c>
      <c r="E175" s="90"/>
      <c r="F175" s="90"/>
      <c r="G175" s="90"/>
      <c r="H175" s="90"/>
      <c r="I175" s="90"/>
      <c r="J175" s="90"/>
      <c r="K175" s="90"/>
      <c r="L175" s="90"/>
      <c r="M175" s="45">
        <v>1</v>
      </c>
      <c r="N175" s="45">
        <v>1</v>
      </c>
    </row>
    <row r="176" spans="2:14" ht="15.75" customHeight="1" x14ac:dyDescent="0.25">
      <c r="B176" s="85">
        <f t="shared" ref="B176:B177" si="15">SUM(M176:N176)</f>
        <v>6</v>
      </c>
      <c r="C176" s="85"/>
      <c r="D176" s="148" t="s">
        <v>107</v>
      </c>
      <c r="E176" s="148"/>
      <c r="F176" s="148"/>
      <c r="G176" s="148"/>
      <c r="H176" s="148"/>
      <c r="I176" s="148"/>
      <c r="J176" s="148"/>
      <c r="K176" s="148"/>
      <c r="L176" s="148"/>
      <c r="M176" s="45">
        <v>3</v>
      </c>
      <c r="N176" s="45">
        <v>3</v>
      </c>
    </row>
    <row r="177" spans="2:14" ht="15.75" customHeight="1" x14ac:dyDescent="0.25">
      <c r="B177" s="85">
        <f t="shared" si="15"/>
        <v>15</v>
      </c>
      <c r="C177" s="85"/>
      <c r="D177" s="148" t="s">
        <v>108</v>
      </c>
      <c r="E177" s="148"/>
      <c r="F177" s="148"/>
      <c r="G177" s="148"/>
      <c r="H177" s="148"/>
      <c r="I177" s="148"/>
      <c r="J177" s="148"/>
      <c r="K177" s="148"/>
      <c r="L177" s="148"/>
      <c r="M177" s="59">
        <v>12</v>
      </c>
      <c r="N177" s="59">
        <v>3</v>
      </c>
    </row>
    <row r="178" spans="2:14" ht="26.25" customHeight="1" x14ac:dyDescent="0.25">
      <c r="B178" s="91" t="s">
        <v>170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</row>
    <row r="179" spans="2:14" ht="23.25" customHeight="1" x14ac:dyDescent="0.25">
      <c r="B179" s="79" t="s">
        <v>153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37"/>
    </row>
    <row r="180" spans="2:14" ht="15" customHeight="1" x14ac:dyDescent="0.25">
      <c r="B180" s="181">
        <f>B181+B182+B183</f>
        <v>207628</v>
      </c>
      <c r="C180" s="177"/>
      <c r="D180" s="178" t="s">
        <v>145</v>
      </c>
      <c r="E180" s="178"/>
      <c r="F180" s="178"/>
      <c r="G180" s="178"/>
      <c r="H180" s="178"/>
      <c r="I180" s="178"/>
      <c r="J180" s="178"/>
      <c r="K180" s="178"/>
      <c r="L180" s="178"/>
      <c r="M180" s="178"/>
      <c r="N180" s="37"/>
    </row>
    <row r="181" spans="2:14" ht="15" customHeight="1" x14ac:dyDescent="0.25">
      <c r="B181" s="180">
        <v>32000</v>
      </c>
      <c r="C181" s="180"/>
      <c r="D181" s="180"/>
      <c r="E181" s="180"/>
      <c r="F181" s="180"/>
      <c r="G181" s="180"/>
      <c r="H181" s="176" t="s">
        <v>49</v>
      </c>
      <c r="I181" s="176"/>
      <c r="J181" s="176"/>
      <c r="K181" s="176"/>
      <c r="L181" s="176"/>
      <c r="M181" s="176"/>
      <c r="N181" s="37"/>
    </row>
    <row r="182" spans="2:14" ht="15" customHeight="1" x14ac:dyDescent="0.25">
      <c r="B182" s="180">
        <v>43251</v>
      </c>
      <c r="C182" s="180"/>
      <c r="D182" s="180"/>
      <c r="E182" s="180"/>
      <c r="F182" s="180"/>
      <c r="G182" s="180"/>
      <c r="H182" s="176" t="s">
        <v>48</v>
      </c>
      <c r="I182" s="176"/>
      <c r="J182" s="176"/>
      <c r="K182" s="176"/>
      <c r="L182" s="176"/>
      <c r="M182" s="176"/>
      <c r="N182" s="37"/>
    </row>
    <row r="183" spans="2:14" ht="15" customHeight="1" x14ac:dyDescent="0.25">
      <c r="B183" s="180">
        <v>132377</v>
      </c>
      <c r="C183" s="180"/>
      <c r="D183" s="180"/>
      <c r="E183" s="180"/>
      <c r="F183" s="180"/>
      <c r="G183" s="180"/>
      <c r="H183" s="176" t="s">
        <v>50</v>
      </c>
      <c r="I183" s="176"/>
      <c r="J183" s="176"/>
      <c r="K183" s="176"/>
      <c r="L183" s="176"/>
      <c r="M183" s="176"/>
      <c r="N183" s="37"/>
    </row>
    <row r="184" spans="2:14" ht="15" customHeight="1" x14ac:dyDescent="0.25">
      <c r="B184" s="181">
        <f>B185+B186+B187</f>
        <v>52052</v>
      </c>
      <c r="C184" s="177"/>
      <c r="D184" s="178" t="s">
        <v>146</v>
      </c>
      <c r="E184" s="178"/>
      <c r="F184" s="178"/>
      <c r="G184" s="178"/>
      <c r="H184" s="178"/>
      <c r="I184" s="178"/>
      <c r="J184" s="178"/>
      <c r="K184" s="178"/>
      <c r="L184" s="178"/>
      <c r="M184" s="178"/>
      <c r="N184" s="37"/>
    </row>
    <row r="185" spans="2:14" ht="15" customHeight="1" x14ac:dyDescent="0.25">
      <c r="B185" s="180">
        <v>34437</v>
      </c>
      <c r="C185" s="180"/>
      <c r="D185" s="180"/>
      <c r="E185" s="180"/>
      <c r="F185" s="180"/>
      <c r="G185" s="180"/>
      <c r="H185" s="176" t="s">
        <v>51</v>
      </c>
      <c r="I185" s="176"/>
      <c r="J185" s="176"/>
      <c r="K185" s="176"/>
      <c r="L185" s="176"/>
      <c r="M185" s="176"/>
      <c r="N185" s="40"/>
    </row>
    <row r="186" spans="2:14" ht="15" customHeight="1" x14ac:dyDescent="0.25">
      <c r="B186" s="175">
        <v>10106</v>
      </c>
      <c r="C186" s="175"/>
      <c r="D186" s="175"/>
      <c r="E186" s="175"/>
      <c r="F186" s="175"/>
      <c r="G186" s="175"/>
      <c r="H186" s="176" t="s">
        <v>52</v>
      </c>
      <c r="I186" s="176"/>
      <c r="J186" s="176"/>
      <c r="K186" s="176"/>
      <c r="L186" s="176"/>
      <c r="M186" s="176"/>
      <c r="N186" s="40"/>
    </row>
    <row r="187" spans="2:14" ht="15" customHeight="1" x14ac:dyDescent="0.25">
      <c r="B187" s="179">
        <v>7509</v>
      </c>
      <c r="C187" s="179"/>
      <c r="D187" s="179"/>
      <c r="E187" s="179"/>
      <c r="F187" s="179"/>
      <c r="G187" s="179"/>
      <c r="H187" s="176" t="s">
        <v>147</v>
      </c>
      <c r="I187" s="176"/>
      <c r="J187" s="176"/>
      <c r="K187" s="176"/>
      <c r="L187" s="176"/>
      <c r="M187" s="176"/>
      <c r="N187" s="40"/>
    </row>
    <row r="188" spans="2:14" ht="15" customHeight="1" x14ac:dyDescent="0.25">
      <c r="B188" s="177">
        <f>B189+B190+B191</f>
        <v>27000</v>
      </c>
      <c r="C188" s="177"/>
      <c r="D188" s="178" t="s">
        <v>148</v>
      </c>
      <c r="E188" s="178"/>
      <c r="F188" s="178"/>
      <c r="G188" s="178"/>
      <c r="H188" s="178"/>
      <c r="I188" s="178"/>
      <c r="J188" s="178"/>
      <c r="K188" s="178"/>
      <c r="L188" s="178"/>
      <c r="M188" s="178"/>
      <c r="N188" s="40"/>
    </row>
    <row r="189" spans="2:14" ht="15" customHeight="1" x14ac:dyDescent="0.25">
      <c r="B189" s="179">
        <v>14000</v>
      </c>
      <c r="C189" s="179"/>
      <c r="D189" s="179"/>
      <c r="E189" s="179"/>
      <c r="F189" s="179"/>
      <c r="G189" s="179"/>
      <c r="H189" s="176" t="s">
        <v>51</v>
      </c>
      <c r="I189" s="176"/>
      <c r="J189" s="176"/>
      <c r="K189" s="176"/>
      <c r="L189" s="176"/>
      <c r="M189" s="176"/>
      <c r="N189" s="40"/>
    </row>
    <row r="190" spans="2:14" ht="15" customHeight="1" x14ac:dyDescent="0.25">
      <c r="B190" s="175">
        <v>10000</v>
      </c>
      <c r="C190" s="175"/>
      <c r="D190" s="175"/>
      <c r="E190" s="175"/>
      <c r="F190" s="175"/>
      <c r="G190" s="175"/>
      <c r="H190" s="176" t="s">
        <v>52</v>
      </c>
      <c r="I190" s="176"/>
      <c r="J190" s="176"/>
      <c r="K190" s="176"/>
      <c r="L190" s="176"/>
      <c r="M190" s="176"/>
      <c r="N190" s="40"/>
    </row>
    <row r="191" spans="2:14" ht="15" customHeight="1" x14ac:dyDescent="0.25">
      <c r="B191" s="179">
        <v>3000</v>
      </c>
      <c r="C191" s="179"/>
      <c r="D191" s="179"/>
      <c r="E191" s="179"/>
      <c r="F191" s="179"/>
      <c r="G191" s="179"/>
      <c r="H191" s="176" t="s">
        <v>147</v>
      </c>
      <c r="I191" s="176"/>
      <c r="J191" s="176"/>
      <c r="K191" s="176"/>
      <c r="L191" s="176"/>
      <c r="M191" s="176"/>
      <c r="N191" s="40"/>
    </row>
    <row r="192" spans="2:14" ht="15" customHeight="1" x14ac:dyDescent="0.25">
      <c r="B192" s="177">
        <v>30</v>
      </c>
      <c r="C192" s="177"/>
      <c r="D192" s="178" t="s">
        <v>54</v>
      </c>
      <c r="E192" s="178"/>
      <c r="F192" s="178"/>
      <c r="G192" s="178"/>
      <c r="H192" s="178"/>
      <c r="I192" s="178"/>
      <c r="J192" s="178"/>
      <c r="K192" s="178"/>
      <c r="L192" s="178"/>
      <c r="M192" s="178"/>
      <c r="N192" s="40"/>
    </row>
    <row r="193" spans="2:14" ht="15" customHeight="1" x14ac:dyDescent="0.25">
      <c r="B193" s="175">
        <v>13</v>
      </c>
      <c r="C193" s="175"/>
      <c r="D193" s="175"/>
      <c r="E193" s="175"/>
      <c r="F193" s="175"/>
      <c r="G193" s="175"/>
      <c r="H193" s="176" t="s">
        <v>36</v>
      </c>
      <c r="I193" s="176"/>
      <c r="J193" s="176"/>
      <c r="K193" s="176"/>
      <c r="L193" s="176"/>
      <c r="M193" s="176"/>
      <c r="N193" s="40"/>
    </row>
    <row r="194" spans="2:14" ht="15" customHeight="1" x14ac:dyDescent="0.25">
      <c r="B194" s="175">
        <v>14</v>
      </c>
      <c r="C194" s="175"/>
      <c r="D194" s="175"/>
      <c r="E194" s="175"/>
      <c r="F194" s="175"/>
      <c r="G194" s="175"/>
      <c r="H194" s="176" t="s">
        <v>37</v>
      </c>
      <c r="I194" s="176"/>
      <c r="J194" s="176"/>
      <c r="K194" s="176"/>
      <c r="L194" s="176"/>
      <c r="M194" s="176"/>
      <c r="N194" s="40"/>
    </row>
    <row r="195" spans="2:14" ht="15" customHeight="1" x14ac:dyDescent="0.25">
      <c r="B195" s="175">
        <v>3</v>
      </c>
      <c r="C195" s="175"/>
      <c r="D195" s="175"/>
      <c r="E195" s="175"/>
      <c r="F195" s="175"/>
      <c r="G195" s="175"/>
      <c r="H195" s="176" t="s">
        <v>38</v>
      </c>
      <c r="I195" s="176"/>
      <c r="J195" s="176"/>
      <c r="K195" s="176"/>
      <c r="L195" s="176"/>
      <c r="M195" s="176"/>
      <c r="N195" s="40"/>
    </row>
    <row r="196" spans="2:14" ht="15" customHeight="1" x14ac:dyDescent="0.25">
      <c r="B196" s="177">
        <f>B197+B198+B199</f>
        <v>168</v>
      </c>
      <c r="C196" s="177"/>
      <c r="D196" s="178" t="s">
        <v>111</v>
      </c>
      <c r="E196" s="178"/>
      <c r="F196" s="178"/>
      <c r="G196" s="178"/>
      <c r="H196" s="178"/>
      <c r="I196" s="178"/>
      <c r="J196" s="178"/>
      <c r="K196" s="178"/>
      <c r="L196" s="178"/>
      <c r="M196" s="178"/>
      <c r="N196" s="40"/>
    </row>
    <row r="197" spans="2:14" ht="15" customHeight="1" x14ac:dyDescent="0.25">
      <c r="B197" s="175">
        <v>87</v>
      </c>
      <c r="C197" s="175"/>
      <c r="D197" s="175"/>
      <c r="E197" s="175"/>
      <c r="F197" s="175"/>
      <c r="G197" s="175"/>
      <c r="H197" s="176" t="s">
        <v>36</v>
      </c>
      <c r="I197" s="176"/>
      <c r="J197" s="176"/>
      <c r="K197" s="176"/>
      <c r="L197" s="176"/>
      <c r="M197" s="176"/>
      <c r="N197" s="40"/>
    </row>
    <row r="198" spans="2:14" ht="15" customHeight="1" x14ac:dyDescent="0.25">
      <c r="B198" s="175">
        <v>57</v>
      </c>
      <c r="C198" s="175"/>
      <c r="D198" s="175"/>
      <c r="E198" s="175"/>
      <c r="F198" s="175"/>
      <c r="G198" s="175"/>
      <c r="H198" s="176" t="s">
        <v>37</v>
      </c>
      <c r="I198" s="176"/>
      <c r="J198" s="176"/>
      <c r="K198" s="176"/>
      <c r="L198" s="176"/>
      <c r="M198" s="176"/>
      <c r="N198" s="40"/>
    </row>
    <row r="199" spans="2:14" ht="15" customHeight="1" x14ac:dyDescent="0.25">
      <c r="B199" s="175">
        <v>24</v>
      </c>
      <c r="C199" s="175"/>
      <c r="D199" s="175"/>
      <c r="E199" s="175"/>
      <c r="F199" s="175"/>
      <c r="G199" s="175"/>
      <c r="H199" s="176" t="s">
        <v>38</v>
      </c>
      <c r="I199" s="176"/>
      <c r="J199" s="176"/>
      <c r="K199" s="176"/>
      <c r="L199" s="176"/>
      <c r="M199" s="176"/>
      <c r="N199" s="40"/>
    </row>
    <row r="200" spans="2:14" ht="15" customHeight="1" x14ac:dyDescent="0.25">
      <c r="B200" s="177">
        <f>B201+B202+B203</f>
        <v>168</v>
      </c>
      <c r="C200" s="177"/>
      <c r="D200" s="178" t="s">
        <v>112</v>
      </c>
      <c r="E200" s="178"/>
      <c r="F200" s="178"/>
      <c r="G200" s="178"/>
      <c r="H200" s="178"/>
      <c r="I200" s="178"/>
      <c r="J200" s="178"/>
      <c r="K200" s="178"/>
      <c r="L200" s="178"/>
      <c r="M200" s="178"/>
      <c r="N200" s="40"/>
    </row>
    <row r="201" spans="2:14" ht="15" customHeight="1" x14ac:dyDescent="0.25">
      <c r="B201" s="179">
        <v>87</v>
      </c>
      <c r="C201" s="179"/>
      <c r="D201" s="179"/>
      <c r="E201" s="179"/>
      <c r="F201" s="179"/>
      <c r="G201" s="179"/>
      <c r="H201" s="176" t="s">
        <v>36</v>
      </c>
      <c r="I201" s="176"/>
      <c r="J201" s="176"/>
      <c r="K201" s="176"/>
      <c r="L201" s="176"/>
      <c r="M201" s="176"/>
      <c r="N201" s="40"/>
    </row>
    <row r="202" spans="2:14" ht="15" customHeight="1" x14ac:dyDescent="0.25">
      <c r="B202" s="175">
        <v>57</v>
      </c>
      <c r="C202" s="175"/>
      <c r="D202" s="175"/>
      <c r="E202" s="175"/>
      <c r="F202" s="175"/>
      <c r="G202" s="175"/>
      <c r="H202" s="176" t="s">
        <v>37</v>
      </c>
      <c r="I202" s="176"/>
      <c r="J202" s="176"/>
      <c r="K202" s="176"/>
      <c r="L202" s="176"/>
      <c r="M202" s="176"/>
      <c r="N202" s="40"/>
    </row>
    <row r="203" spans="2:14" ht="15" customHeight="1" x14ac:dyDescent="0.25">
      <c r="B203" s="179">
        <v>24</v>
      </c>
      <c r="C203" s="179"/>
      <c r="D203" s="179"/>
      <c r="E203" s="179"/>
      <c r="F203" s="179"/>
      <c r="G203" s="179"/>
      <c r="H203" s="176" t="s">
        <v>38</v>
      </c>
      <c r="I203" s="176"/>
      <c r="J203" s="176"/>
      <c r="K203" s="176"/>
      <c r="L203" s="176"/>
      <c r="M203" s="176"/>
      <c r="N203" s="40"/>
    </row>
    <row r="204" spans="2:14" ht="15" customHeight="1" x14ac:dyDescent="0.25">
      <c r="B204" s="177">
        <v>18</v>
      </c>
      <c r="C204" s="177"/>
      <c r="D204" s="178" t="s">
        <v>149</v>
      </c>
      <c r="E204" s="178"/>
      <c r="F204" s="178"/>
      <c r="G204" s="178"/>
      <c r="H204" s="178"/>
      <c r="I204" s="178"/>
      <c r="J204" s="178"/>
      <c r="K204" s="178"/>
      <c r="L204" s="178"/>
      <c r="M204" s="178"/>
      <c r="N204" s="40"/>
    </row>
    <row r="205" spans="2:14" ht="15" customHeight="1" x14ac:dyDescent="0.25">
      <c r="B205" s="179">
        <v>15</v>
      </c>
      <c r="C205" s="179"/>
      <c r="D205" s="179"/>
      <c r="E205" s="179"/>
      <c r="F205" s="179"/>
      <c r="G205" s="179"/>
      <c r="H205" s="176" t="s">
        <v>36</v>
      </c>
      <c r="I205" s="176"/>
      <c r="J205" s="176"/>
      <c r="K205" s="176"/>
      <c r="L205" s="176"/>
      <c r="M205" s="176"/>
      <c r="N205" s="40"/>
    </row>
    <row r="206" spans="2:14" ht="15" customHeight="1" x14ac:dyDescent="0.25">
      <c r="B206" s="175">
        <v>3</v>
      </c>
      <c r="C206" s="175"/>
      <c r="D206" s="175"/>
      <c r="E206" s="175"/>
      <c r="F206" s="175"/>
      <c r="G206" s="175"/>
      <c r="H206" s="176" t="s">
        <v>37</v>
      </c>
      <c r="I206" s="176"/>
      <c r="J206" s="176"/>
      <c r="K206" s="176"/>
      <c r="L206" s="176"/>
      <c r="M206" s="176"/>
      <c r="N206" s="40"/>
    </row>
    <row r="207" spans="2:14" ht="15" customHeight="1" x14ac:dyDescent="0.25">
      <c r="B207" s="179">
        <v>0</v>
      </c>
      <c r="C207" s="179"/>
      <c r="D207" s="179"/>
      <c r="E207" s="179"/>
      <c r="F207" s="179"/>
      <c r="G207" s="179"/>
      <c r="H207" s="176" t="s">
        <v>38</v>
      </c>
      <c r="I207" s="176"/>
      <c r="J207" s="176"/>
      <c r="K207" s="176"/>
      <c r="L207" s="176"/>
      <c r="M207" s="176"/>
      <c r="N207" s="40"/>
    </row>
    <row r="208" spans="2:14" ht="15" customHeight="1" x14ac:dyDescent="0.25">
      <c r="B208" s="177">
        <v>117</v>
      </c>
      <c r="C208" s="177"/>
      <c r="D208" s="178" t="s">
        <v>150</v>
      </c>
      <c r="E208" s="178"/>
      <c r="F208" s="178"/>
      <c r="G208" s="178"/>
      <c r="H208" s="178"/>
      <c r="I208" s="178"/>
      <c r="J208" s="178"/>
      <c r="K208" s="178"/>
      <c r="L208" s="178"/>
      <c r="M208" s="178"/>
      <c r="N208" s="40"/>
    </row>
    <row r="209" spans="2:14" ht="15" customHeight="1" x14ac:dyDescent="0.25">
      <c r="B209" s="179">
        <v>58</v>
      </c>
      <c r="C209" s="179"/>
      <c r="D209" s="179"/>
      <c r="E209" s="179"/>
      <c r="F209" s="179"/>
      <c r="G209" s="179"/>
      <c r="H209" s="176" t="s">
        <v>36</v>
      </c>
      <c r="I209" s="176"/>
      <c r="J209" s="176"/>
      <c r="K209" s="176"/>
      <c r="L209" s="176"/>
      <c r="M209" s="176"/>
      <c r="N209" s="40"/>
    </row>
    <row r="210" spans="2:14" ht="15" customHeight="1" x14ac:dyDescent="0.25">
      <c r="B210" s="175">
        <v>57</v>
      </c>
      <c r="C210" s="175"/>
      <c r="D210" s="175"/>
      <c r="E210" s="175"/>
      <c r="F210" s="175"/>
      <c r="G210" s="175"/>
      <c r="H210" s="176" t="s">
        <v>37</v>
      </c>
      <c r="I210" s="176"/>
      <c r="J210" s="176"/>
      <c r="K210" s="176"/>
      <c r="L210" s="176"/>
      <c r="M210" s="176"/>
      <c r="N210" s="40"/>
    </row>
    <row r="211" spans="2:14" ht="15" customHeight="1" x14ac:dyDescent="0.25">
      <c r="B211" s="179">
        <v>2</v>
      </c>
      <c r="C211" s="179"/>
      <c r="D211" s="179"/>
      <c r="E211" s="179"/>
      <c r="F211" s="179"/>
      <c r="G211" s="179"/>
      <c r="H211" s="176" t="s">
        <v>38</v>
      </c>
      <c r="I211" s="176"/>
      <c r="J211" s="176"/>
      <c r="K211" s="176"/>
      <c r="L211" s="176"/>
      <c r="M211" s="176"/>
      <c r="N211" s="40"/>
    </row>
    <row r="212" spans="2:14" ht="15" customHeight="1" x14ac:dyDescent="0.25">
      <c r="B212" s="177">
        <f>B213+B214+B215</f>
        <v>43</v>
      </c>
      <c r="C212" s="177"/>
      <c r="D212" s="178" t="s">
        <v>39</v>
      </c>
      <c r="E212" s="178"/>
      <c r="F212" s="178"/>
      <c r="G212" s="178"/>
      <c r="H212" s="178"/>
      <c r="I212" s="178"/>
      <c r="J212" s="178"/>
      <c r="K212" s="178"/>
      <c r="L212" s="178"/>
      <c r="M212" s="178"/>
      <c r="N212" s="40"/>
    </row>
    <row r="213" spans="2:14" ht="15" customHeight="1" x14ac:dyDescent="0.25">
      <c r="B213" s="175">
        <v>31</v>
      </c>
      <c r="C213" s="175"/>
      <c r="D213" s="175"/>
      <c r="E213" s="175"/>
      <c r="F213" s="175"/>
      <c r="G213" s="175"/>
      <c r="H213" s="176" t="s">
        <v>36</v>
      </c>
      <c r="I213" s="176"/>
      <c r="J213" s="176"/>
      <c r="K213" s="176"/>
      <c r="L213" s="176"/>
      <c r="M213" s="176"/>
      <c r="N213" s="40"/>
    </row>
    <row r="214" spans="2:14" ht="15" customHeight="1" x14ac:dyDescent="0.25">
      <c r="B214" s="175">
        <v>10</v>
      </c>
      <c r="C214" s="175"/>
      <c r="D214" s="175"/>
      <c r="E214" s="175"/>
      <c r="F214" s="175"/>
      <c r="G214" s="175"/>
      <c r="H214" s="176" t="s">
        <v>37</v>
      </c>
      <c r="I214" s="176"/>
      <c r="J214" s="176"/>
      <c r="K214" s="176"/>
      <c r="L214" s="176"/>
      <c r="M214" s="176"/>
      <c r="N214" s="40"/>
    </row>
    <row r="215" spans="2:14" ht="15" customHeight="1" x14ac:dyDescent="0.25">
      <c r="B215" s="175">
        <v>2</v>
      </c>
      <c r="C215" s="175"/>
      <c r="D215" s="175"/>
      <c r="E215" s="175"/>
      <c r="F215" s="175"/>
      <c r="G215" s="175"/>
      <c r="H215" s="176" t="s">
        <v>38</v>
      </c>
      <c r="I215" s="176"/>
      <c r="J215" s="176"/>
      <c r="K215" s="176"/>
      <c r="L215" s="176"/>
      <c r="M215" s="176"/>
      <c r="N215" s="40"/>
    </row>
    <row r="216" spans="2:14" ht="15" customHeight="1" x14ac:dyDescent="0.25">
      <c r="B216" s="177">
        <f>SUM(B217:G219)</f>
        <v>119</v>
      </c>
      <c r="C216" s="177"/>
      <c r="D216" s="178" t="s">
        <v>40</v>
      </c>
      <c r="E216" s="178"/>
      <c r="F216" s="178"/>
      <c r="G216" s="178"/>
      <c r="H216" s="178"/>
      <c r="I216" s="178"/>
      <c r="J216" s="178"/>
      <c r="K216" s="178"/>
      <c r="L216" s="178"/>
      <c r="M216" s="178"/>
      <c r="N216" s="40"/>
    </row>
    <row r="217" spans="2:14" ht="15" customHeight="1" x14ac:dyDescent="0.25">
      <c r="B217" s="175">
        <v>86</v>
      </c>
      <c r="C217" s="175"/>
      <c r="D217" s="175"/>
      <c r="E217" s="175"/>
      <c r="F217" s="175"/>
      <c r="G217" s="175"/>
      <c r="H217" s="176" t="s">
        <v>36</v>
      </c>
      <c r="I217" s="176"/>
      <c r="J217" s="176"/>
      <c r="K217" s="176"/>
      <c r="L217" s="176"/>
      <c r="M217" s="176"/>
      <c r="N217" s="40"/>
    </row>
    <row r="218" spans="2:14" ht="15" customHeight="1" x14ac:dyDescent="0.25">
      <c r="B218" s="175">
        <v>28</v>
      </c>
      <c r="C218" s="175"/>
      <c r="D218" s="175"/>
      <c r="E218" s="175"/>
      <c r="F218" s="175"/>
      <c r="G218" s="175"/>
      <c r="H218" s="176" t="s">
        <v>37</v>
      </c>
      <c r="I218" s="176"/>
      <c r="J218" s="176"/>
      <c r="K218" s="176"/>
      <c r="L218" s="176"/>
      <c r="M218" s="176"/>
      <c r="N218" s="40"/>
    </row>
    <row r="219" spans="2:14" ht="15" customHeight="1" x14ac:dyDescent="0.25">
      <c r="B219" s="175">
        <v>5</v>
      </c>
      <c r="C219" s="175"/>
      <c r="D219" s="175"/>
      <c r="E219" s="175"/>
      <c r="F219" s="175"/>
      <c r="G219" s="175"/>
      <c r="H219" s="176" t="s">
        <v>38</v>
      </c>
      <c r="I219" s="176"/>
      <c r="J219" s="176"/>
      <c r="K219" s="176"/>
      <c r="L219" s="176"/>
      <c r="M219" s="176"/>
      <c r="N219" s="40"/>
    </row>
    <row r="220" spans="2:14" ht="15" customHeight="1" x14ac:dyDescent="0.25">
      <c r="B220" s="177">
        <f>SUM(B221:G223)</f>
        <v>7</v>
      </c>
      <c r="C220" s="177"/>
      <c r="D220" s="178" t="s">
        <v>151</v>
      </c>
      <c r="E220" s="178"/>
      <c r="F220" s="178"/>
      <c r="G220" s="178"/>
      <c r="H220" s="178"/>
      <c r="I220" s="178"/>
      <c r="J220" s="178"/>
      <c r="K220" s="178"/>
      <c r="L220" s="178"/>
      <c r="M220" s="178"/>
      <c r="N220" s="40"/>
    </row>
    <row r="221" spans="2:14" ht="30" customHeight="1" x14ac:dyDescent="0.25">
      <c r="B221" s="175">
        <v>4</v>
      </c>
      <c r="C221" s="175"/>
      <c r="D221" s="175"/>
      <c r="E221" s="175"/>
      <c r="F221" s="175"/>
      <c r="G221" s="175"/>
      <c r="H221" s="176" t="s">
        <v>152</v>
      </c>
      <c r="I221" s="176"/>
      <c r="J221" s="176"/>
      <c r="K221" s="176"/>
      <c r="L221" s="176"/>
      <c r="M221" s="176"/>
      <c r="N221" s="40"/>
    </row>
    <row r="222" spans="2:14" ht="30" customHeight="1" x14ac:dyDescent="0.25">
      <c r="B222" s="175">
        <v>2</v>
      </c>
      <c r="C222" s="175"/>
      <c r="D222" s="175"/>
      <c r="E222" s="175"/>
      <c r="F222" s="175"/>
      <c r="G222" s="175"/>
      <c r="H222" s="176" t="s">
        <v>154</v>
      </c>
      <c r="I222" s="176"/>
      <c r="J222" s="176"/>
      <c r="K222" s="176"/>
      <c r="L222" s="176"/>
      <c r="M222" s="176"/>
      <c r="N222" s="40"/>
    </row>
    <row r="223" spans="2:14" ht="15" customHeight="1" x14ac:dyDescent="0.25">
      <c r="B223" s="175">
        <v>1</v>
      </c>
      <c r="C223" s="175"/>
      <c r="D223" s="175"/>
      <c r="E223" s="175"/>
      <c r="F223" s="175"/>
      <c r="G223" s="175"/>
      <c r="H223" s="176" t="s">
        <v>155</v>
      </c>
      <c r="I223" s="176"/>
      <c r="J223" s="176"/>
      <c r="K223" s="176"/>
      <c r="L223" s="176"/>
      <c r="M223" s="176"/>
      <c r="N223" s="40"/>
    </row>
    <row r="224" spans="2:14" ht="15" customHeight="1" x14ac:dyDescent="0.25">
      <c r="B224" s="177">
        <f>SUM(B225:G227)</f>
        <v>4</v>
      </c>
      <c r="C224" s="177"/>
      <c r="D224" s="178" t="s">
        <v>41</v>
      </c>
      <c r="E224" s="178"/>
      <c r="F224" s="178"/>
      <c r="G224" s="178"/>
      <c r="H224" s="178"/>
      <c r="I224" s="178"/>
      <c r="J224" s="178"/>
      <c r="K224" s="178"/>
      <c r="L224" s="178"/>
      <c r="M224" s="178"/>
      <c r="N224" s="40"/>
    </row>
    <row r="225" spans="2:14" ht="15" customHeight="1" x14ac:dyDescent="0.25">
      <c r="B225" s="175">
        <v>1</v>
      </c>
      <c r="C225" s="175"/>
      <c r="D225" s="175"/>
      <c r="E225" s="175"/>
      <c r="F225" s="175"/>
      <c r="G225" s="175"/>
      <c r="H225" s="176" t="s">
        <v>156</v>
      </c>
      <c r="I225" s="176"/>
      <c r="J225" s="176"/>
      <c r="K225" s="176"/>
      <c r="L225" s="176"/>
      <c r="M225" s="176"/>
      <c r="N225" s="40"/>
    </row>
    <row r="226" spans="2:14" ht="15" customHeight="1" x14ac:dyDescent="0.25">
      <c r="B226" s="175">
        <v>2</v>
      </c>
      <c r="C226" s="175"/>
      <c r="D226" s="175"/>
      <c r="E226" s="175"/>
      <c r="F226" s="175"/>
      <c r="G226" s="175"/>
      <c r="H226" s="176" t="s">
        <v>157</v>
      </c>
      <c r="I226" s="176"/>
      <c r="J226" s="176"/>
      <c r="K226" s="176"/>
      <c r="L226" s="176"/>
      <c r="M226" s="176"/>
      <c r="N226" s="40"/>
    </row>
    <row r="227" spans="2:14" ht="15" customHeight="1" x14ac:dyDescent="0.25">
      <c r="B227" s="175">
        <v>1</v>
      </c>
      <c r="C227" s="175"/>
      <c r="D227" s="175"/>
      <c r="E227" s="175"/>
      <c r="F227" s="175"/>
      <c r="G227" s="175"/>
      <c r="H227" s="176" t="s">
        <v>158</v>
      </c>
      <c r="I227" s="176"/>
      <c r="J227" s="176"/>
      <c r="K227" s="176"/>
      <c r="L227" s="176"/>
      <c r="M227" s="176"/>
      <c r="N227" s="40"/>
    </row>
    <row r="228" spans="2:14" ht="15" customHeight="1" x14ac:dyDescent="0.25">
      <c r="B228" s="177">
        <f>SUM(B229:G231)</f>
        <v>1</v>
      </c>
      <c r="C228" s="177"/>
      <c r="D228" s="178" t="s">
        <v>42</v>
      </c>
      <c r="E228" s="178"/>
      <c r="F228" s="178"/>
      <c r="G228" s="178"/>
      <c r="H228" s="178"/>
      <c r="I228" s="178"/>
      <c r="J228" s="178"/>
      <c r="K228" s="178"/>
      <c r="L228" s="178"/>
      <c r="M228" s="178"/>
      <c r="N228" s="40"/>
    </row>
    <row r="229" spans="2:14" ht="15" customHeight="1" x14ac:dyDescent="0.25">
      <c r="B229" s="175">
        <v>1</v>
      </c>
      <c r="C229" s="175"/>
      <c r="D229" s="175"/>
      <c r="E229" s="175"/>
      <c r="F229" s="175"/>
      <c r="G229" s="175"/>
      <c r="H229" s="176" t="s">
        <v>36</v>
      </c>
      <c r="I229" s="176"/>
      <c r="J229" s="176"/>
      <c r="K229" s="176"/>
      <c r="L229" s="176"/>
      <c r="M229" s="176"/>
      <c r="N229" s="40"/>
    </row>
    <row r="230" spans="2:14" ht="15" customHeight="1" x14ac:dyDescent="0.25">
      <c r="B230" s="175">
        <v>0</v>
      </c>
      <c r="C230" s="175"/>
      <c r="D230" s="175"/>
      <c r="E230" s="175"/>
      <c r="F230" s="175"/>
      <c r="G230" s="175"/>
      <c r="H230" s="176" t="s">
        <v>37</v>
      </c>
      <c r="I230" s="176"/>
      <c r="J230" s="176"/>
      <c r="K230" s="176"/>
      <c r="L230" s="176"/>
      <c r="M230" s="176"/>
      <c r="N230" s="40"/>
    </row>
    <row r="231" spans="2:14" ht="15" customHeight="1" x14ac:dyDescent="0.25">
      <c r="B231" s="175">
        <v>0</v>
      </c>
      <c r="C231" s="175"/>
      <c r="D231" s="175"/>
      <c r="E231" s="175"/>
      <c r="F231" s="175"/>
      <c r="G231" s="175"/>
      <c r="H231" s="176" t="s">
        <v>38</v>
      </c>
      <c r="I231" s="176"/>
      <c r="J231" s="176"/>
      <c r="K231" s="176"/>
      <c r="L231" s="176"/>
      <c r="M231" s="176"/>
      <c r="N231" s="40"/>
    </row>
    <row r="232" spans="2:14" ht="15" customHeight="1" x14ac:dyDescent="0.25">
      <c r="B232" s="177">
        <f>SUM(B233:G236)</f>
        <v>91</v>
      </c>
      <c r="C232" s="177"/>
      <c r="D232" s="178" t="s">
        <v>43</v>
      </c>
      <c r="E232" s="178"/>
      <c r="F232" s="178"/>
      <c r="G232" s="178"/>
      <c r="H232" s="178"/>
      <c r="I232" s="178"/>
      <c r="J232" s="178"/>
      <c r="K232" s="178"/>
      <c r="L232" s="178"/>
      <c r="M232" s="178"/>
      <c r="N232" s="40"/>
    </row>
    <row r="233" spans="2:14" ht="15" customHeight="1" x14ac:dyDescent="0.25">
      <c r="B233" s="175">
        <v>34</v>
      </c>
      <c r="C233" s="175"/>
      <c r="D233" s="175"/>
      <c r="E233" s="175"/>
      <c r="F233" s="175"/>
      <c r="G233" s="175"/>
      <c r="H233" s="176" t="s">
        <v>36</v>
      </c>
      <c r="I233" s="176"/>
      <c r="J233" s="176"/>
      <c r="K233" s="176"/>
      <c r="L233" s="176"/>
      <c r="M233" s="176"/>
      <c r="N233" s="40"/>
    </row>
    <row r="234" spans="2:14" ht="15" customHeight="1" x14ac:dyDescent="0.25">
      <c r="B234" s="175">
        <v>25</v>
      </c>
      <c r="C234" s="175"/>
      <c r="D234" s="175"/>
      <c r="E234" s="175"/>
      <c r="F234" s="175"/>
      <c r="G234" s="175"/>
      <c r="H234" s="176" t="s">
        <v>37</v>
      </c>
      <c r="I234" s="176"/>
      <c r="J234" s="176"/>
      <c r="K234" s="176"/>
      <c r="L234" s="176"/>
      <c r="M234" s="176"/>
      <c r="N234" s="40"/>
    </row>
    <row r="235" spans="2:14" ht="15" customHeight="1" x14ac:dyDescent="0.25">
      <c r="B235" s="175">
        <v>8</v>
      </c>
      <c r="C235" s="175"/>
      <c r="D235" s="175"/>
      <c r="E235" s="175"/>
      <c r="F235" s="175"/>
      <c r="G235" s="175"/>
      <c r="H235" s="176" t="s">
        <v>44</v>
      </c>
      <c r="I235" s="176"/>
      <c r="J235" s="176"/>
      <c r="K235" s="176"/>
      <c r="L235" s="176"/>
      <c r="M235" s="176"/>
      <c r="N235" s="40"/>
    </row>
    <row r="236" spans="2:14" ht="15" customHeight="1" x14ac:dyDescent="0.25">
      <c r="B236" s="175">
        <v>24</v>
      </c>
      <c r="C236" s="175"/>
      <c r="D236" s="175"/>
      <c r="E236" s="175"/>
      <c r="F236" s="175"/>
      <c r="G236" s="175"/>
      <c r="H236" s="176" t="s">
        <v>45</v>
      </c>
      <c r="I236" s="176"/>
      <c r="J236" s="176"/>
      <c r="K236" s="176"/>
      <c r="L236" s="176"/>
      <c r="M236" s="176"/>
      <c r="N236" s="40"/>
    </row>
    <row r="237" spans="2:14" ht="15" customHeight="1" x14ac:dyDescent="0.25">
      <c r="B237" s="177">
        <f>SUM(B238:G239)</f>
        <v>2</v>
      </c>
      <c r="C237" s="177"/>
      <c r="D237" s="178" t="s">
        <v>53</v>
      </c>
      <c r="E237" s="178"/>
      <c r="F237" s="178"/>
      <c r="G237" s="178"/>
      <c r="H237" s="178"/>
      <c r="I237" s="178"/>
      <c r="J237" s="178"/>
      <c r="K237" s="178"/>
      <c r="L237" s="178"/>
      <c r="M237" s="178"/>
      <c r="N237" s="40"/>
    </row>
    <row r="238" spans="2:14" ht="15" customHeight="1" x14ac:dyDescent="0.25">
      <c r="B238" s="175">
        <v>1</v>
      </c>
      <c r="C238" s="175"/>
      <c r="D238" s="175"/>
      <c r="E238" s="175"/>
      <c r="F238" s="175"/>
      <c r="G238" s="175"/>
      <c r="H238" s="176" t="s">
        <v>36</v>
      </c>
      <c r="I238" s="176"/>
      <c r="J238" s="176"/>
      <c r="K238" s="176"/>
      <c r="L238" s="176"/>
      <c r="M238" s="176"/>
      <c r="N238" s="40"/>
    </row>
    <row r="239" spans="2:14" ht="15" customHeight="1" x14ac:dyDescent="0.25">
      <c r="B239" s="175">
        <v>1</v>
      </c>
      <c r="C239" s="175"/>
      <c r="D239" s="175"/>
      <c r="E239" s="175"/>
      <c r="F239" s="175"/>
      <c r="G239" s="175"/>
      <c r="H239" s="176" t="s">
        <v>37</v>
      </c>
      <c r="I239" s="176"/>
      <c r="J239" s="176"/>
      <c r="K239" s="176"/>
      <c r="L239" s="176"/>
      <c r="M239" s="176"/>
      <c r="N239" s="41"/>
    </row>
    <row r="240" spans="2:14" ht="15" customHeight="1" x14ac:dyDescent="0.25">
      <c r="B240" s="19"/>
      <c r="C240" s="19"/>
      <c r="D240" s="19"/>
      <c r="E240" s="19"/>
      <c r="F240" s="19"/>
      <c r="G240" s="19"/>
      <c r="H240" s="20"/>
      <c r="I240" s="20"/>
      <c r="J240" s="20"/>
      <c r="K240" s="20"/>
      <c r="L240" s="20"/>
      <c r="M240" s="20"/>
      <c r="N240" s="20"/>
    </row>
    <row r="241" spans="2:14" ht="15" customHeight="1" x14ac:dyDescent="0.25">
      <c r="B241" s="86">
        <f>B242+B245+B248</f>
        <v>41637</v>
      </c>
      <c r="C241" s="86"/>
      <c r="D241" s="87" t="s">
        <v>121</v>
      </c>
      <c r="E241" s="87"/>
      <c r="F241" s="87"/>
      <c r="G241" s="87"/>
      <c r="H241" s="87"/>
      <c r="I241" s="87"/>
      <c r="J241" s="87"/>
      <c r="K241" s="87"/>
      <c r="L241" s="87"/>
      <c r="M241" s="87"/>
      <c r="N241" s="87"/>
    </row>
    <row r="242" spans="2:14" ht="15" customHeight="1" x14ac:dyDescent="0.25">
      <c r="B242" s="159">
        <f>H243+H244</f>
        <v>28044</v>
      </c>
      <c r="C242" s="159"/>
      <c r="D242" s="159"/>
      <c r="E242" s="159"/>
      <c r="F242" s="159"/>
      <c r="G242" s="159"/>
      <c r="H242" s="143" t="s">
        <v>117</v>
      </c>
      <c r="I242" s="143"/>
      <c r="J242" s="143"/>
      <c r="K242" s="143"/>
      <c r="L242" s="143"/>
      <c r="M242" s="143"/>
      <c r="N242" s="143"/>
    </row>
    <row r="243" spans="2:14" x14ac:dyDescent="0.25">
      <c r="B243" s="25"/>
      <c r="C243" s="26"/>
      <c r="D243" s="26"/>
      <c r="E243" s="26"/>
      <c r="F243" s="26"/>
      <c r="G243" s="26"/>
      <c r="H243" s="169">
        <v>27670</v>
      </c>
      <c r="I243" s="170"/>
      <c r="J243" s="171"/>
      <c r="K243" s="27"/>
      <c r="L243" s="113" t="s">
        <v>116</v>
      </c>
      <c r="M243" s="88"/>
      <c r="N243" s="114"/>
    </row>
    <row r="244" spans="2:14" ht="15" customHeight="1" x14ac:dyDescent="0.25">
      <c r="B244" s="166"/>
      <c r="C244" s="167"/>
      <c r="D244" s="167"/>
      <c r="E244" s="167"/>
      <c r="F244" s="167"/>
      <c r="G244" s="167"/>
      <c r="H244" s="174">
        <v>374</v>
      </c>
      <c r="I244" s="172"/>
      <c r="J244" s="173"/>
      <c r="K244" s="21"/>
      <c r="L244" s="113" t="s">
        <v>123</v>
      </c>
      <c r="M244" s="88"/>
      <c r="N244" s="114"/>
    </row>
    <row r="245" spans="2:14" x14ac:dyDescent="0.25">
      <c r="B245" s="159">
        <f>H246+H247</f>
        <v>13553</v>
      </c>
      <c r="C245" s="159"/>
      <c r="D245" s="159"/>
      <c r="E245" s="159"/>
      <c r="F245" s="159"/>
      <c r="G245" s="159"/>
      <c r="H245" s="143" t="s">
        <v>118</v>
      </c>
      <c r="I245" s="143"/>
      <c r="J245" s="143"/>
      <c r="K245" s="143"/>
      <c r="L245" s="143"/>
      <c r="M245" s="143"/>
      <c r="N245" s="143"/>
    </row>
    <row r="246" spans="2:14" ht="15" customHeight="1" x14ac:dyDescent="0.25">
      <c r="B246" s="166"/>
      <c r="C246" s="167"/>
      <c r="D246" s="167"/>
      <c r="E246" s="167"/>
      <c r="F246" s="167"/>
      <c r="G246" s="168"/>
      <c r="H246" s="169">
        <v>13520</v>
      </c>
      <c r="I246" s="170"/>
      <c r="J246" s="171"/>
      <c r="K246" s="27"/>
      <c r="L246" s="113" t="s">
        <v>116</v>
      </c>
      <c r="M246" s="88"/>
      <c r="N246" s="114"/>
    </row>
    <row r="247" spans="2:14" x14ac:dyDescent="0.25">
      <c r="B247" s="166"/>
      <c r="C247" s="167"/>
      <c r="D247" s="167"/>
      <c r="E247" s="167"/>
      <c r="F247" s="167"/>
      <c r="G247" s="168"/>
      <c r="H247" s="172">
        <v>33</v>
      </c>
      <c r="I247" s="172"/>
      <c r="J247" s="173"/>
      <c r="K247" s="21"/>
      <c r="L247" s="113" t="s">
        <v>123</v>
      </c>
      <c r="M247" s="88"/>
      <c r="N247" s="114"/>
    </row>
    <row r="248" spans="2:14" ht="15" customHeight="1" x14ac:dyDescent="0.25">
      <c r="B248" s="159">
        <f>H249+H250</f>
        <v>40</v>
      </c>
      <c r="C248" s="159"/>
      <c r="D248" s="159"/>
      <c r="E248" s="159"/>
      <c r="F248" s="159"/>
      <c r="G248" s="159"/>
      <c r="H248" s="143" t="s">
        <v>119</v>
      </c>
      <c r="I248" s="143"/>
      <c r="J248" s="143"/>
      <c r="K248" s="143"/>
      <c r="L248" s="143"/>
      <c r="M248" s="143"/>
      <c r="N248" s="143"/>
    </row>
    <row r="249" spans="2:14" ht="15" customHeight="1" x14ac:dyDescent="0.25">
      <c r="B249" s="166"/>
      <c r="C249" s="167"/>
      <c r="D249" s="167"/>
      <c r="E249" s="167"/>
      <c r="F249" s="167"/>
      <c r="G249" s="168"/>
      <c r="H249" s="169">
        <v>40</v>
      </c>
      <c r="I249" s="170"/>
      <c r="J249" s="171"/>
      <c r="K249" s="27"/>
      <c r="L249" s="113" t="s">
        <v>116</v>
      </c>
      <c r="M249" s="88"/>
      <c r="N249" s="114"/>
    </row>
    <row r="250" spans="2:14" ht="15" customHeight="1" x14ac:dyDescent="0.25">
      <c r="B250" s="166"/>
      <c r="C250" s="167"/>
      <c r="D250" s="167"/>
      <c r="E250" s="167"/>
      <c r="F250" s="167"/>
      <c r="G250" s="168"/>
      <c r="H250" s="172">
        <v>0</v>
      </c>
      <c r="I250" s="172"/>
      <c r="J250" s="173"/>
      <c r="K250" s="21"/>
      <c r="L250" s="113" t="s">
        <v>123</v>
      </c>
      <c r="M250" s="88"/>
      <c r="N250" s="114"/>
    </row>
    <row r="251" spans="2:14" ht="15" customHeight="1" x14ac:dyDescent="0.25">
      <c r="B251" s="86">
        <f>B252+B253+B254</f>
        <v>2</v>
      </c>
      <c r="C251" s="86"/>
      <c r="D251" s="87" t="s">
        <v>46</v>
      </c>
      <c r="E251" s="87"/>
      <c r="F251" s="87"/>
      <c r="G251" s="87"/>
      <c r="H251" s="87"/>
      <c r="I251" s="87"/>
      <c r="J251" s="87"/>
      <c r="K251" s="87"/>
      <c r="L251" s="87"/>
      <c r="M251" s="87"/>
      <c r="N251" s="87"/>
    </row>
    <row r="252" spans="2:14" ht="15" customHeight="1" x14ac:dyDescent="0.25">
      <c r="B252" s="84">
        <v>1</v>
      </c>
      <c r="C252" s="84"/>
      <c r="D252" s="84"/>
      <c r="E252" s="84"/>
      <c r="F252" s="84"/>
      <c r="G252" s="84"/>
      <c r="H252" s="148" t="s">
        <v>36</v>
      </c>
      <c r="I252" s="148"/>
      <c r="J252" s="148"/>
      <c r="K252" s="148"/>
      <c r="L252" s="148"/>
      <c r="M252" s="148"/>
      <c r="N252" s="148"/>
    </row>
    <row r="253" spans="2:14" ht="15" customHeight="1" x14ac:dyDescent="0.25">
      <c r="B253" s="84">
        <v>1</v>
      </c>
      <c r="C253" s="84"/>
      <c r="D253" s="84"/>
      <c r="E253" s="84"/>
      <c r="F253" s="84"/>
      <c r="G253" s="84"/>
      <c r="H253" s="148" t="s">
        <v>37</v>
      </c>
      <c r="I253" s="148"/>
      <c r="J253" s="148"/>
      <c r="K253" s="148"/>
      <c r="L253" s="148"/>
      <c r="M253" s="148"/>
      <c r="N253" s="148"/>
    </row>
    <row r="254" spans="2:14" ht="15" customHeight="1" x14ac:dyDescent="0.25">
      <c r="B254" s="84">
        <v>0</v>
      </c>
      <c r="C254" s="84"/>
      <c r="D254" s="84"/>
      <c r="E254" s="84"/>
      <c r="F254" s="84"/>
      <c r="G254" s="84"/>
      <c r="H254" s="148" t="s">
        <v>38</v>
      </c>
      <c r="I254" s="148"/>
      <c r="J254" s="148"/>
      <c r="K254" s="148"/>
      <c r="L254" s="148"/>
      <c r="M254" s="148"/>
      <c r="N254" s="148"/>
    </row>
    <row r="255" spans="2:14" ht="15" customHeight="1" x14ac:dyDescent="0.25">
      <c r="B255" s="86">
        <f>B256+B258+B260+B262+B257+B259+B261+B263</f>
        <v>481</v>
      </c>
      <c r="C255" s="86"/>
      <c r="D255" s="87" t="s">
        <v>120</v>
      </c>
      <c r="E255" s="87"/>
      <c r="F255" s="87"/>
      <c r="G255" s="87"/>
      <c r="H255" s="87"/>
      <c r="I255" s="87"/>
      <c r="J255" s="87"/>
      <c r="K255" s="87"/>
      <c r="L255" s="87"/>
      <c r="M255" s="87"/>
      <c r="N255" s="87"/>
    </row>
    <row r="256" spans="2:14" ht="15" customHeight="1" x14ac:dyDescent="0.25">
      <c r="B256" s="159">
        <v>267</v>
      </c>
      <c r="C256" s="159"/>
      <c r="D256" s="159"/>
      <c r="E256" s="159"/>
      <c r="F256" s="159"/>
      <c r="G256" s="159"/>
      <c r="H256" s="143" t="s">
        <v>36</v>
      </c>
      <c r="I256" s="143"/>
      <c r="J256" s="143"/>
      <c r="K256" s="143"/>
      <c r="L256" s="143"/>
      <c r="M256" s="143"/>
      <c r="N256" s="143"/>
    </row>
    <row r="257" spans="2:14" ht="15" customHeight="1" x14ac:dyDescent="0.25">
      <c r="B257" s="160">
        <v>9</v>
      </c>
      <c r="C257" s="161"/>
      <c r="D257" s="161"/>
      <c r="E257" s="161"/>
      <c r="F257" s="161"/>
      <c r="G257" s="161"/>
      <c r="H257" s="162"/>
      <c r="I257" s="163" t="s">
        <v>125</v>
      </c>
      <c r="J257" s="164"/>
      <c r="K257" s="164"/>
      <c r="L257" s="164"/>
      <c r="M257" s="164"/>
      <c r="N257" s="165"/>
    </row>
    <row r="258" spans="2:14" x14ac:dyDescent="0.25">
      <c r="B258" s="159">
        <v>146</v>
      </c>
      <c r="C258" s="159"/>
      <c r="D258" s="159"/>
      <c r="E258" s="159"/>
      <c r="F258" s="159"/>
      <c r="G258" s="159"/>
      <c r="H258" s="143" t="s">
        <v>55</v>
      </c>
      <c r="I258" s="143"/>
      <c r="J258" s="143"/>
      <c r="K258" s="143"/>
      <c r="L258" s="143"/>
      <c r="M258" s="143"/>
      <c r="N258" s="143"/>
    </row>
    <row r="259" spans="2:14" x14ac:dyDescent="0.25">
      <c r="B259" s="160">
        <v>12</v>
      </c>
      <c r="C259" s="161"/>
      <c r="D259" s="161"/>
      <c r="E259" s="161"/>
      <c r="F259" s="161"/>
      <c r="G259" s="161"/>
      <c r="H259" s="162"/>
      <c r="I259" s="163" t="s">
        <v>126</v>
      </c>
      <c r="J259" s="164"/>
      <c r="K259" s="164"/>
      <c r="L259" s="164"/>
      <c r="M259" s="164"/>
      <c r="N259" s="165"/>
    </row>
    <row r="260" spans="2:14" x14ac:dyDescent="0.25">
      <c r="B260" s="159">
        <v>28</v>
      </c>
      <c r="C260" s="159"/>
      <c r="D260" s="159"/>
      <c r="E260" s="159"/>
      <c r="F260" s="159"/>
      <c r="G260" s="159"/>
      <c r="H260" s="143" t="s">
        <v>38</v>
      </c>
      <c r="I260" s="143"/>
      <c r="J260" s="143"/>
      <c r="K260" s="143"/>
      <c r="L260" s="143"/>
      <c r="M260" s="143"/>
      <c r="N260" s="143"/>
    </row>
    <row r="261" spans="2:14" x14ac:dyDescent="0.25">
      <c r="B261" s="160">
        <v>4</v>
      </c>
      <c r="C261" s="161"/>
      <c r="D261" s="161"/>
      <c r="E261" s="161"/>
      <c r="F261" s="161"/>
      <c r="G261" s="161"/>
      <c r="H261" s="162"/>
      <c r="I261" s="163" t="s">
        <v>128</v>
      </c>
      <c r="J261" s="164"/>
      <c r="K261" s="164"/>
      <c r="L261" s="164"/>
      <c r="M261" s="164"/>
      <c r="N261" s="165"/>
    </row>
    <row r="262" spans="2:14" x14ac:dyDescent="0.25">
      <c r="B262" s="159">
        <v>15</v>
      </c>
      <c r="C262" s="159"/>
      <c r="D262" s="159"/>
      <c r="E262" s="159"/>
      <c r="F262" s="159"/>
      <c r="G262" s="159"/>
      <c r="H262" s="143" t="s">
        <v>45</v>
      </c>
      <c r="I262" s="143"/>
      <c r="J262" s="143"/>
      <c r="K262" s="143"/>
      <c r="L262" s="143"/>
      <c r="M262" s="143"/>
      <c r="N262" s="143"/>
    </row>
    <row r="263" spans="2:14" ht="15" customHeight="1" x14ac:dyDescent="0.25">
      <c r="B263" s="160">
        <v>0</v>
      </c>
      <c r="C263" s="161"/>
      <c r="D263" s="161"/>
      <c r="E263" s="161"/>
      <c r="F263" s="161"/>
      <c r="G263" s="161"/>
      <c r="H263" s="162"/>
      <c r="I263" s="163" t="s">
        <v>127</v>
      </c>
      <c r="J263" s="164"/>
      <c r="K263" s="164"/>
      <c r="L263" s="164"/>
      <c r="M263" s="164"/>
      <c r="N263" s="165"/>
    </row>
    <row r="264" spans="2:14" x14ac:dyDescent="0.25">
      <c r="B264" s="86">
        <f>B265+B266+B267+B268</f>
        <v>10</v>
      </c>
      <c r="C264" s="86"/>
      <c r="D264" s="87" t="s">
        <v>122</v>
      </c>
      <c r="E264" s="87"/>
      <c r="F264" s="87"/>
      <c r="G264" s="87"/>
      <c r="H264" s="87"/>
      <c r="I264" s="87"/>
      <c r="J264" s="87"/>
      <c r="K264" s="87"/>
      <c r="L264" s="87"/>
      <c r="M264" s="87"/>
      <c r="N264" s="87"/>
    </row>
    <row r="265" spans="2:14" x14ac:dyDescent="0.25">
      <c r="B265" s="85">
        <v>4</v>
      </c>
      <c r="C265" s="85"/>
      <c r="D265" s="85"/>
      <c r="E265" s="85"/>
      <c r="F265" s="85"/>
      <c r="G265" s="85"/>
      <c r="H265" s="148" t="s">
        <v>36</v>
      </c>
      <c r="I265" s="148"/>
      <c r="J265" s="148"/>
      <c r="K265" s="148"/>
      <c r="L265" s="148"/>
      <c r="M265" s="148"/>
      <c r="N265" s="148"/>
    </row>
    <row r="266" spans="2:14" x14ac:dyDescent="0.25">
      <c r="B266" s="85">
        <v>3</v>
      </c>
      <c r="C266" s="85"/>
      <c r="D266" s="85"/>
      <c r="E266" s="85"/>
      <c r="F266" s="85"/>
      <c r="G266" s="85"/>
      <c r="H266" s="148" t="s">
        <v>55</v>
      </c>
      <c r="I266" s="148"/>
      <c r="J266" s="148"/>
      <c r="K266" s="148"/>
      <c r="L266" s="148"/>
      <c r="M266" s="148"/>
      <c r="N266" s="148"/>
    </row>
    <row r="267" spans="2:14" x14ac:dyDescent="0.25">
      <c r="B267" s="85">
        <v>1</v>
      </c>
      <c r="C267" s="85"/>
      <c r="D267" s="85"/>
      <c r="E267" s="85"/>
      <c r="F267" s="85"/>
      <c r="G267" s="85"/>
      <c r="H267" s="148" t="s">
        <v>38</v>
      </c>
      <c r="I267" s="148"/>
      <c r="J267" s="148"/>
      <c r="K267" s="148"/>
      <c r="L267" s="148"/>
      <c r="M267" s="148"/>
      <c r="N267" s="148"/>
    </row>
    <row r="268" spans="2:14" ht="16.5" customHeight="1" x14ac:dyDescent="0.25">
      <c r="B268" s="85">
        <v>2</v>
      </c>
      <c r="C268" s="85"/>
      <c r="D268" s="85"/>
      <c r="E268" s="85"/>
      <c r="F268" s="85"/>
      <c r="G268" s="85"/>
      <c r="H268" s="148" t="s">
        <v>45</v>
      </c>
      <c r="I268" s="148"/>
      <c r="J268" s="148"/>
      <c r="K268" s="148"/>
      <c r="L268" s="148"/>
      <c r="M268" s="148"/>
      <c r="N268" s="148"/>
    </row>
    <row r="269" spans="2:14" ht="16.5" customHeight="1" x14ac:dyDescent="0.25">
      <c r="B269" s="19"/>
      <c r="C269" s="19"/>
      <c r="D269" s="19"/>
      <c r="E269" s="19"/>
      <c r="F269" s="19"/>
      <c r="G269" s="19"/>
      <c r="H269" s="20"/>
      <c r="I269" s="20"/>
      <c r="J269" s="20"/>
      <c r="K269" s="20"/>
      <c r="L269" s="20"/>
      <c r="M269" s="20"/>
      <c r="N269" s="20"/>
    </row>
    <row r="270" spans="2:14" ht="17.45" customHeight="1" x14ac:dyDescent="0.25">
      <c r="B270" s="79" t="s">
        <v>56</v>
      </c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</row>
    <row r="271" spans="2:14" ht="15" customHeight="1" x14ac:dyDescent="0.25">
      <c r="B271" s="156">
        <f>((B273+B276)/(B274+B277))</f>
        <v>2.2447714949651432</v>
      </c>
      <c r="C271" s="157"/>
      <c r="D271" s="157"/>
      <c r="E271" s="157"/>
      <c r="F271" s="157"/>
      <c r="G271" s="158"/>
      <c r="H271" s="137" t="s">
        <v>87</v>
      </c>
      <c r="I271" s="137"/>
      <c r="J271" s="137"/>
      <c r="K271" s="137"/>
      <c r="L271" s="137"/>
      <c r="M271" s="137"/>
      <c r="N271" s="137"/>
    </row>
    <row r="272" spans="2:14" ht="15" customHeight="1" x14ac:dyDescent="0.25">
      <c r="B272" s="151">
        <f>B273/B274</f>
        <v>2.8460620525059666</v>
      </c>
      <c r="C272" s="151"/>
      <c r="D272" s="151"/>
      <c r="E272" s="151"/>
      <c r="F272" s="151"/>
      <c r="G272" s="151"/>
      <c r="H272" s="151"/>
      <c r="I272" s="152" t="s">
        <v>89</v>
      </c>
      <c r="J272" s="152"/>
      <c r="K272" s="152"/>
      <c r="L272" s="152"/>
      <c r="M272" s="152"/>
      <c r="N272" s="152"/>
    </row>
    <row r="273" spans="2:14" x14ac:dyDescent="0.25">
      <c r="B273" s="85">
        <f>B35</f>
        <v>2385</v>
      </c>
      <c r="C273" s="85"/>
      <c r="D273" s="85"/>
      <c r="E273" s="85"/>
      <c r="F273" s="85"/>
      <c r="G273" s="85"/>
      <c r="H273" s="85"/>
      <c r="I273" s="85"/>
      <c r="J273" s="83" t="s">
        <v>100</v>
      </c>
      <c r="K273" s="83"/>
      <c r="L273" s="83"/>
      <c r="M273" s="83"/>
      <c r="N273" s="83"/>
    </row>
    <row r="274" spans="2:14" x14ac:dyDescent="0.25">
      <c r="B274" s="85">
        <v>838</v>
      </c>
      <c r="C274" s="85"/>
      <c r="D274" s="85"/>
      <c r="E274" s="85"/>
      <c r="F274" s="85"/>
      <c r="G274" s="85"/>
      <c r="H274" s="85"/>
      <c r="I274" s="85"/>
      <c r="J274" s="83" t="s">
        <v>88</v>
      </c>
      <c r="K274" s="83"/>
      <c r="L274" s="83"/>
      <c r="M274" s="83"/>
      <c r="N274" s="83"/>
    </row>
    <row r="275" spans="2:14" ht="15" customHeight="1" x14ac:dyDescent="0.25">
      <c r="B275" s="151">
        <f>B276/B277</f>
        <v>1.1324503311258278</v>
      </c>
      <c r="C275" s="151"/>
      <c r="D275" s="151"/>
      <c r="E275" s="151"/>
      <c r="F275" s="151"/>
      <c r="G275" s="151"/>
      <c r="H275" s="151"/>
      <c r="I275" s="152" t="s">
        <v>91</v>
      </c>
      <c r="J275" s="152"/>
      <c r="K275" s="152"/>
      <c r="L275" s="152"/>
      <c r="M275" s="152"/>
      <c r="N275" s="152"/>
    </row>
    <row r="276" spans="2:14" x14ac:dyDescent="0.25">
      <c r="B276" s="85">
        <f>B43</f>
        <v>513</v>
      </c>
      <c r="C276" s="85"/>
      <c r="D276" s="85"/>
      <c r="E276" s="85"/>
      <c r="F276" s="85"/>
      <c r="G276" s="85"/>
      <c r="H276" s="85"/>
      <c r="I276" s="85"/>
      <c r="J276" s="83" t="s">
        <v>101</v>
      </c>
      <c r="K276" s="83"/>
      <c r="L276" s="83"/>
      <c r="M276" s="83"/>
      <c r="N276" s="83"/>
    </row>
    <row r="277" spans="2:14" x14ac:dyDescent="0.25">
      <c r="B277" s="150">
        <v>453</v>
      </c>
      <c r="C277" s="150"/>
      <c r="D277" s="150"/>
      <c r="E277" s="150"/>
      <c r="F277" s="150"/>
      <c r="G277" s="150"/>
      <c r="H277" s="150"/>
      <c r="I277" s="150"/>
      <c r="J277" s="83" t="s">
        <v>90</v>
      </c>
      <c r="K277" s="83"/>
      <c r="L277" s="83"/>
      <c r="M277" s="83"/>
      <c r="N277" s="83"/>
    </row>
    <row r="278" spans="2:14" ht="15" customHeight="1" x14ac:dyDescent="0.25">
      <c r="B278" s="153">
        <f>((B280+B283+B286)/(B281+B284+B287))</f>
        <v>3.335285505124451</v>
      </c>
      <c r="C278" s="154"/>
      <c r="D278" s="154"/>
      <c r="E278" s="154"/>
      <c r="F278" s="154"/>
      <c r="G278" s="155"/>
      <c r="H278" s="137" t="s">
        <v>94</v>
      </c>
      <c r="I278" s="137"/>
      <c r="J278" s="137"/>
      <c r="K278" s="137"/>
      <c r="L278" s="137"/>
      <c r="M278" s="137"/>
      <c r="N278" s="137"/>
    </row>
    <row r="279" spans="2:14" x14ac:dyDescent="0.25">
      <c r="B279" s="151">
        <f>B280/B281</f>
        <v>3.2171837708830551</v>
      </c>
      <c r="C279" s="151"/>
      <c r="D279" s="151"/>
      <c r="E279" s="151"/>
      <c r="F279" s="151"/>
      <c r="G279" s="151"/>
      <c r="H279" s="151"/>
      <c r="I279" s="152" t="s">
        <v>92</v>
      </c>
      <c r="J279" s="152"/>
      <c r="K279" s="152"/>
      <c r="L279" s="152"/>
      <c r="M279" s="152"/>
      <c r="N279" s="152"/>
    </row>
    <row r="280" spans="2:14" x14ac:dyDescent="0.25">
      <c r="B280" s="85">
        <f>B50</f>
        <v>2696</v>
      </c>
      <c r="C280" s="85"/>
      <c r="D280" s="85"/>
      <c r="E280" s="85"/>
      <c r="F280" s="85"/>
      <c r="G280" s="85"/>
      <c r="H280" s="85"/>
      <c r="I280" s="85"/>
      <c r="J280" s="83" t="s">
        <v>102</v>
      </c>
      <c r="K280" s="83"/>
      <c r="L280" s="83"/>
      <c r="M280" s="83"/>
      <c r="N280" s="83"/>
    </row>
    <row r="281" spans="2:14" x14ac:dyDescent="0.25">
      <c r="B281" s="85">
        <v>838</v>
      </c>
      <c r="C281" s="85"/>
      <c r="D281" s="85"/>
      <c r="E281" s="85"/>
      <c r="F281" s="85"/>
      <c r="G281" s="85"/>
      <c r="H281" s="85"/>
      <c r="I281" s="85"/>
      <c r="J281" s="83" t="s">
        <v>93</v>
      </c>
      <c r="K281" s="83"/>
      <c r="L281" s="83"/>
      <c r="M281" s="83"/>
      <c r="N281" s="83"/>
    </row>
    <row r="282" spans="2:14" ht="15" customHeight="1" x14ac:dyDescent="0.25">
      <c r="B282" s="151">
        <f>B283/B284</f>
        <v>3.2450331125827816</v>
      </c>
      <c r="C282" s="151"/>
      <c r="D282" s="151"/>
      <c r="E282" s="151"/>
      <c r="F282" s="151"/>
      <c r="G282" s="151"/>
      <c r="H282" s="151"/>
      <c r="I282" s="152" t="s">
        <v>95</v>
      </c>
      <c r="J282" s="152"/>
      <c r="K282" s="152"/>
      <c r="L282" s="152"/>
      <c r="M282" s="152"/>
      <c r="N282" s="152"/>
    </row>
    <row r="283" spans="2:14" x14ac:dyDescent="0.25">
      <c r="B283" s="85">
        <f>B60</f>
        <v>1470</v>
      </c>
      <c r="C283" s="85"/>
      <c r="D283" s="85"/>
      <c r="E283" s="85"/>
      <c r="F283" s="85"/>
      <c r="G283" s="85"/>
      <c r="H283" s="85"/>
      <c r="I283" s="85"/>
      <c r="J283" s="83" t="s">
        <v>103</v>
      </c>
      <c r="K283" s="83"/>
      <c r="L283" s="83"/>
      <c r="M283" s="83"/>
      <c r="N283" s="83"/>
    </row>
    <row r="284" spans="2:14" x14ac:dyDescent="0.25">
      <c r="B284" s="150">
        <v>453</v>
      </c>
      <c r="C284" s="150"/>
      <c r="D284" s="150"/>
      <c r="E284" s="150"/>
      <c r="F284" s="150"/>
      <c r="G284" s="150"/>
      <c r="H284" s="150"/>
      <c r="I284" s="150"/>
      <c r="J284" s="83" t="s">
        <v>85</v>
      </c>
      <c r="K284" s="83"/>
      <c r="L284" s="83"/>
      <c r="M284" s="83"/>
      <c r="N284" s="83"/>
    </row>
    <row r="285" spans="2:14" ht="15" customHeight="1" x14ac:dyDescent="0.25">
      <c r="B285" s="151">
        <f>B286/B287</f>
        <v>5.2</v>
      </c>
      <c r="C285" s="151"/>
      <c r="D285" s="151"/>
      <c r="E285" s="151"/>
      <c r="F285" s="151"/>
      <c r="G285" s="151"/>
      <c r="H285" s="151"/>
      <c r="I285" s="152" t="s">
        <v>96</v>
      </c>
      <c r="J285" s="152"/>
      <c r="K285" s="152"/>
      <c r="L285" s="152"/>
      <c r="M285" s="152"/>
      <c r="N285" s="152"/>
    </row>
    <row r="286" spans="2:14" x14ac:dyDescent="0.25">
      <c r="B286" s="85">
        <f>B67</f>
        <v>390</v>
      </c>
      <c r="C286" s="85"/>
      <c r="D286" s="85"/>
      <c r="E286" s="85"/>
      <c r="F286" s="85"/>
      <c r="G286" s="85"/>
      <c r="H286" s="85"/>
      <c r="I286" s="85"/>
      <c r="J286" s="83" t="s">
        <v>104</v>
      </c>
      <c r="K286" s="83"/>
      <c r="L286" s="83"/>
      <c r="M286" s="83"/>
      <c r="N286" s="83"/>
    </row>
    <row r="287" spans="2:14" ht="15" customHeight="1" x14ac:dyDescent="0.25">
      <c r="B287" s="85">
        <v>75</v>
      </c>
      <c r="C287" s="85"/>
      <c r="D287" s="85"/>
      <c r="E287" s="85"/>
      <c r="F287" s="85"/>
      <c r="G287" s="85"/>
      <c r="H287" s="85"/>
      <c r="I287" s="85"/>
      <c r="J287" s="83" t="s">
        <v>97</v>
      </c>
      <c r="K287" s="83"/>
      <c r="L287" s="83"/>
      <c r="M287" s="83"/>
      <c r="N287" s="83"/>
    </row>
    <row r="288" spans="2:14" ht="20.25" x14ac:dyDescent="0.25">
      <c r="B288" s="79" t="s">
        <v>47</v>
      </c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</row>
    <row r="289" spans="2:14" ht="14.45" customHeight="1" x14ac:dyDescent="0.25">
      <c r="B289" s="110" t="s">
        <v>194</v>
      </c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24" t="s">
        <v>12</v>
      </c>
      <c r="N289" s="24" t="s">
        <v>11</v>
      </c>
    </row>
    <row r="290" spans="2:14" x14ac:dyDescent="0.25">
      <c r="B290" s="142">
        <f>M290+N290</f>
        <v>79</v>
      </c>
      <c r="C290" s="142"/>
      <c r="D290" s="142"/>
      <c r="E290" s="142"/>
      <c r="F290" s="143" t="s">
        <v>99</v>
      </c>
      <c r="G290" s="143"/>
      <c r="H290" s="143"/>
      <c r="I290" s="143"/>
      <c r="J290" s="143"/>
      <c r="K290" s="143"/>
      <c r="L290" s="143"/>
      <c r="M290" s="31">
        <f>SUM(M291:M294)</f>
        <v>42</v>
      </c>
      <c r="N290" s="31">
        <f>SUM(N291:N294)</f>
        <v>37</v>
      </c>
    </row>
    <row r="291" spans="2:14" x14ac:dyDescent="0.25">
      <c r="B291" s="73">
        <f t="shared" ref="B291:B292" si="16">SUM(M291:N291)</f>
        <v>20</v>
      </c>
      <c r="C291" s="74"/>
      <c r="D291" s="74"/>
      <c r="E291" s="74"/>
      <c r="F291" s="74"/>
      <c r="G291" s="74"/>
      <c r="H291" s="75"/>
      <c r="I291" s="148" t="s">
        <v>188</v>
      </c>
      <c r="J291" s="148"/>
      <c r="K291" s="148"/>
      <c r="L291" s="148"/>
      <c r="M291" s="35">
        <v>8</v>
      </c>
      <c r="N291" s="35">
        <v>12</v>
      </c>
    </row>
    <row r="292" spans="2:14" ht="15" customHeight="1" x14ac:dyDescent="0.25">
      <c r="B292" s="73">
        <f t="shared" si="16"/>
        <v>59</v>
      </c>
      <c r="C292" s="74"/>
      <c r="D292" s="74"/>
      <c r="E292" s="74"/>
      <c r="F292" s="74"/>
      <c r="G292" s="74"/>
      <c r="H292" s="75"/>
      <c r="I292" s="76" t="s">
        <v>189</v>
      </c>
      <c r="J292" s="77"/>
      <c r="K292" s="77"/>
      <c r="L292" s="78"/>
      <c r="M292" s="35">
        <v>34</v>
      </c>
      <c r="N292" s="35">
        <v>25</v>
      </c>
    </row>
    <row r="293" spans="2:14" x14ac:dyDescent="0.25">
      <c r="B293" s="73">
        <f t="shared" ref="B293" si="17">SUM(M293:N293)</f>
        <v>0</v>
      </c>
      <c r="C293" s="74"/>
      <c r="D293" s="74"/>
      <c r="E293" s="74"/>
      <c r="F293" s="74"/>
      <c r="G293" s="74"/>
      <c r="H293" s="75"/>
      <c r="I293" s="76" t="s">
        <v>190</v>
      </c>
      <c r="J293" s="77"/>
      <c r="K293" s="77"/>
      <c r="L293" s="78"/>
      <c r="M293" s="35">
        <v>0</v>
      </c>
      <c r="N293" s="35">
        <v>0</v>
      </c>
    </row>
    <row r="294" spans="2:14" x14ac:dyDescent="0.25">
      <c r="B294" s="73">
        <f>SUM(M294:N294)</f>
        <v>0</v>
      </c>
      <c r="C294" s="74"/>
      <c r="D294" s="74"/>
      <c r="E294" s="74"/>
      <c r="F294" s="74"/>
      <c r="G294" s="74"/>
      <c r="H294" s="75"/>
      <c r="I294" s="76" t="s">
        <v>189</v>
      </c>
      <c r="J294" s="77"/>
      <c r="K294" s="77"/>
      <c r="L294" s="78"/>
      <c r="M294" s="35">
        <v>0</v>
      </c>
      <c r="N294" s="35">
        <v>0</v>
      </c>
    </row>
    <row r="295" spans="2:14" ht="14.45" customHeight="1" x14ac:dyDescent="0.25">
      <c r="B295" s="3" t="s">
        <v>159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4.45" customHeight="1" x14ac:dyDescent="0.25">
      <c r="B296" s="141" t="s">
        <v>183</v>
      </c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</row>
    <row r="297" spans="2:14" ht="22.5" customHeight="1" x14ac:dyDescent="0.25">
      <c r="B297" s="79" t="s">
        <v>195</v>
      </c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</row>
    <row r="298" spans="2:14" ht="14.45" customHeight="1" x14ac:dyDescent="0.25">
      <c r="B298" s="144">
        <v>127</v>
      </c>
      <c r="C298" s="144"/>
      <c r="D298" s="145" t="s">
        <v>191</v>
      </c>
      <c r="E298" s="146"/>
      <c r="F298" s="146"/>
      <c r="G298" s="146"/>
      <c r="H298" s="146"/>
      <c r="I298" s="146"/>
      <c r="J298" s="146"/>
      <c r="K298" s="146"/>
      <c r="L298" s="146"/>
      <c r="M298" s="146"/>
      <c r="N298" s="147"/>
    </row>
    <row r="299" spans="2:14" ht="14.45" customHeight="1" x14ac:dyDescent="0.25">
      <c r="B299" s="144">
        <v>90</v>
      </c>
      <c r="C299" s="144"/>
      <c r="D299" s="145" t="s">
        <v>192</v>
      </c>
      <c r="E299" s="146"/>
      <c r="F299" s="146"/>
      <c r="G299" s="146"/>
      <c r="H299" s="146"/>
      <c r="I299" s="146"/>
      <c r="J299" s="146"/>
      <c r="K299" s="146"/>
      <c r="L299" s="146"/>
      <c r="M299" s="146"/>
      <c r="N299" s="147"/>
    </row>
    <row r="300" spans="2:14" ht="14.45" customHeight="1" x14ac:dyDescent="0.25">
      <c r="B300" s="149">
        <f>SUM(B298:C299)</f>
        <v>217</v>
      </c>
      <c r="C300" s="149"/>
      <c r="D300" s="145" t="s">
        <v>193</v>
      </c>
      <c r="E300" s="146"/>
      <c r="F300" s="146"/>
      <c r="G300" s="146"/>
      <c r="H300" s="146"/>
      <c r="I300" s="146"/>
      <c r="J300" s="146"/>
      <c r="K300" s="146"/>
      <c r="L300" s="146"/>
      <c r="M300" s="146"/>
      <c r="N300" s="147"/>
    </row>
    <row r="301" spans="2:14" x14ac:dyDescent="0.25"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</row>
    <row r="302" spans="2:14" ht="23.25" customHeight="1" x14ac:dyDescent="0.25">
      <c r="B302" s="79" t="s">
        <v>83</v>
      </c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</row>
    <row r="303" spans="2:14" ht="15" customHeight="1" x14ac:dyDescent="0.25">
      <c r="B303" s="110" t="s">
        <v>184</v>
      </c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36" t="s">
        <v>12</v>
      </c>
      <c r="N303" s="36" t="s">
        <v>11</v>
      </c>
    </row>
    <row r="304" spans="2:14" ht="15" customHeight="1" x14ac:dyDescent="0.25">
      <c r="B304" s="112">
        <f>B305+B312+B317</f>
        <v>820</v>
      </c>
      <c r="C304" s="112"/>
      <c r="D304" s="137" t="s">
        <v>57</v>
      </c>
      <c r="E304" s="137"/>
      <c r="F304" s="137"/>
      <c r="G304" s="137"/>
      <c r="H304" s="137"/>
      <c r="I304" s="137"/>
      <c r="J304" s="137"/>
      <c r="K304" s="137"/>
      <c r="L304" s="137"/>
      <c r="M304" s="10">
        <f>M305+M312+M317</f>
        <v>445</v>
      </c>
      <c r="N304" s="10">
        <f>N305+N312+N317</f>
        <v>375</v>
      </c>
    </row>
    <row r="305" spans="2:14" ht="14.45" customHeight="1" x14ac:dyDescent="0.25">
      <c r="B305" s="86">
        <f>SUM(B306:E311)</f>
        <v>621</v>
      </c>
      <c r="C305" s="86"/>
      <c r="D305" s="86"/>
      <c r="E305" s="138" t="s">
        <v>130</v>
      </c>
      <c r="F305" s="139"/>
      <c r="G305" s="139"/>
      <c r="H305" s="139"/>
      <c r="I305" s="139"/>
      <c r="J305" s="139"/>
      <c r="K305" s="139"/>
      <c r="L305" s="140"/>
      <c r="M305" s="16">
        <f>SUM(M306:M311)</f>
        <v>379</v>
      </c>
      <c r="N305" s="16">
        <f>SUM(N306:N311)</f>
        <v>242</v>
      </c>
    </row>
    <row r="306" spans="2:14" ht="14.45" customHeight="1" x14ac:dyDescent="0.25">
      <c r="B306" s="84">
        <f t="shared" ref="B306:B311" si="18">M306+N306</f>
        <v>232</v>
      </c>
      <c r="C306" s="84"/>
      <c r="D306" s="84"/>
      <c r="E306" s="84"/>
      <c r="F306" s="83" t="s">
        <v>58</v>
      </c>
      <c r="G306" s="83"/>
      <c r="H306" s="83"/>
      <c r="I306" s="83"/>
      <c r="J306" s="83"/>
      <c r="K306" s="83"/>
      <c r="L306" s="83"/>
      <c r="M306" s="62">
        <v>162</v>
      </c>
      <c r="N306" s="62">
        <v>70</v>
      </c>
    </row>
    <row r="307" spans="2:14" ht="15" customHeight="1" x14ac:dyDescent="0.25">
      <c r="B307" s="84">
        <f t="shared" si="18"/>
        <v>91</v>
      </c>
      <c r="C307" s="84"/>
      <c r="D307" s="84"/>
      <c r="E307" s="84"/>
      <c r="F307" s="83" t="s">
        <v>59</v>
      </c>
      <c r="G307" s="83"/>
      <c r="H307" s="83"/>
      <c r="I307" s="83"/>
      <c r="J307" s="83"/>
      <c r="K307" s="83"/>
      <c r="L307" s="83"/>
      <c r="M307" s="62">
        <v>63</v>
      </c>
      <c r="N307" s="62">
        <v>28</v>
      </c>
    </row>
    <row r="308" spans="2:14" ht="15" customHeight="1" x14ac:dyDescent="0.25">
      <c r="B308" s="84">
        <f t="shared" si="18"/>
        <v>8</v>
      </c>
      <c r="C308" s="84"/>
      <c r="D308" s="84"/>
      <c r="E308" s="84"/>
      <c r="F308" s="83" t="s">
        <v>142</v>
      </c>
      <c r="G308" s="83"/>
      <c r="H308" s="83"/>
      <c r="I308" s="83"/>
      <c r="J308" s="83"/>
      <c r="K308" s="83"/>
      <c r="L308" s="83"/>
      <c r="M308" s="62">
        <v>4</v>
      </c>
      <c r="N308" s="62">
        <v>4</v>
      </c>
    </row>
    <row r="309" spans="2:14" ht="15" customHeight="1" x14ac:dyDescent="0.25">
      <c r="B309" s="84">
        <f t="shared" si="18"/>
        <v>150</v>
      </c>
      <c r="C309" s="84"/>
      <c r="D309" s="84"/>
      <c r="E309" s="84"/>
      <c r="F309" s="83" t="s">
        <v>60</v>
      </c>
      <c r="G309" s="83"/>
      <c r="H309" s="83"/>
      <c r="I309" s="83"/>
      <c r="J309" s="83"/>
      <c r="K309" s="83"/>
      <c r="L309" s="83"/>
      <c r="M309" s="62">
        <v>86</v>
      </c>
      <c r="N309" s="62">
        <v>64</v>
      </c>
    </row>
    <row r="310" spans="2:14" x14ac:dyDescent="0.25">
      <c r="B310" s="84">
        <f t="shared" si="18"/>
        <v>95</v>
      </c>
      <c r="C310" s="84"/>
      <c r="D310" s="84"/>
      <c r="E310" s="84"/>
      <c r="F310" s="124" t="s">
        <v>61</v>
      </c>
      <c r="G310" s="124"/>
      <c r="H310" s="124"/>
      <c r="I310" s="124"/>
      <c r="J310" s="124"/>
      <c r="K310" s="124"/>
      <c r="L310" s="124"/>
      <c r="M310" s="62">
        <v>40</v>
      </c>
      <c r="N310" s="62">
        <v>55</v>
      </c>
    </row>
    <row r="311" spans="2:14" x14ac:dyDescent="0.25">
      <c r="B311" s="84">
        <f t="shared" si="18"/>
        <v>45</v>
      </c>
      <c r="C311" s="84"/>
      <c r="D311" s="84"/>
      <c r="E311" s="84"/>
      <c r="F311" s="124" t="s">
        <v>62</v>
      </c>
      <c r="G311" s="124"/>
      <c r="H311" s="124"/>
      <c r="I311" s="124"/>
      <c r="J311" s="124"/>
      <c r="K311" s="124"/>
      <c r="L311" s="124"/>
      <c r="M311" s="11">
        <v>24</v>
      </c>
      <c r="N311" s="11">
        <v>21</v>
      </c>
    </row>
    <row r="312" spans="2:14" x14ac:dyDescent="0.25">
      <c r="B312" s="134">
        <f>SUM(B313:E316)</f>
        <v>169</v>
      </c>
      <c r="C312" s="134"/>
      <c r="D312" s="134"/>
      <c r="E312" s="135" t="s">
        <v>63</v>
      </c>
      <c r="F312" s="135"/>
      <c r="G312" s="135"/>
      <c r="H312" s="135"/>
      <c r="I312" s="135"/>
      <c r="J312" s="135"/>
      <c r="K312" s="135"/>
      <c r="L312" s="135"/>
      <c r="M312" s="14">
        <f>SUM(M313:M316)</f>
        <v>54</v>
      </c>
      <c r="N312" s="14">
        <f>SUM(N313:N316)</f>
        <v>115</v>
      </c>
    </row>
    <row r="313" spans="2:14" x14ac:dyDescent="0.25">
      <c r="B313" s="123">
        <f>M313+N313</f>
        <v>81</v>
      </c>
      <c r="C313" s="123"/>
      <c r="D313" s="123"/>
      <c r="E313" s="123"/>
      <c r="F313" s="124" t="s">
        <v>131</v>
      </c>
      <c r="G313" s="124"/>
      <c r="H313" s="124"/>
      <c r="I313" s="124"/>
      <c r="J313" s="124"/>
      <c r="K313" s="124"/>
      <c r="L313" s="124"/>
      <c r="M313" s="11">
        <v>33</v>
      </c>
      <c r="N313" s="11">
        <v>48</v>
      </c>
    </row>
    <row r="314" spans="2:14" x14ac:dyDescent="0.25">
      <c r="B314" s="123">
        <f t="shared" ref="B314" si="19">M314+N314</f>
        <v>53</v>
      </c>
      <c r="C314" s="123"/>
      <c r="D314" s="123"/>
      <c r="E314" s="123"/>
      <c r="F314" s="124" t="s">
        <v>132</v>
      </c>
      <c r="G314" s="124"/>
      <c r="H314" s="124"/>
      <c r="I314" s="124"/>
      <c r="J314" s="124"/>
      <c r="K314" s="124"/>
      <c r="L314" s="124"/>
      <c r="M314" s="11">
        <v>16</v>
      </c>
      <c r="N314" s="11">
        <v>37</v>
      </c>
    </row>
    <row r="315" spans="2:14" x14ac:dyDescent="0.25">
      <c r="B315" s="123">
        <f>M315+N315</f>
        <v>4</v>
      </c>
      <c r="C315" s="123"/>
      <c r="D315" s="123"/>
      <c r="E315" s="123"/>
      <c r="F315" s="124" t="s">
        <v>133</v>
      </c>
      <c r="G315" s="124"/>
      <c r="H315" s="124"/>
      <c r="I315" s="124"/>
      <c r="J315" s="124"/>
      <c r="K315" s="124"/>
      <c r="L315" s="124"/>
      <c r="M315" s="11">
        <v>0</v>
      </c>
      <c r="N315" s="11">
        <v>4</v>
      </c>
    </row>
    <row r="316" spans="2:14" x14ac:dyDescent="0.25">
      <c r="B316" s="123">
        <f>M316+N316</f>
        <v>31</v>
      </c>
      <c r="C316" s="123"/>
      <c r="D316" s="123"/>
      <c r="E316" s="123"/>
      <c r="F316" s="124" t="s">
        <v>45</v>
      </c>
      <c r="G316" s="124"/>
      <c r="H316" s="124"/>
      <c r="I316" s="124"/>
      <c r="J316" s="124"/>
      <c r="K316" s="124"/>
      <c r="L316" s="124"/>
      <c r="M316" s="11">
        <v>5</v>
      </c>
      <c r="N316" s="11">
        <v>26</v>
      </c>
    </row>
    <row r="317" spans="2:14" x14ac:dyDescent="0.25">
      <c r="B317" s="136">
        <f>SUM(B318:E322)</f>
        <v>30</v>
      </c>
      <c r="C317" s="134"/>
      <c r="D317" s="134"/>
      <c r="E317" s="135" t="s">
        <v>64</v>
      </c>
      <c r="F317" s="135"/>
      <c r="G317" s="135"/>
      <c r="H317" s="135"/>
      <c r="I317" s="135"/>
      <c r="J317" s="135"/>
      <c r="K317" s="135"/>
      <c r="L317" s="135"/>
      <c r="M317" s="15">
        <f>SUM(M318:M322)</f>
        <v>12</v>
      </c>
      <c r="N317" s="15">
        <f>SUM(N318:N322)</f>
        <v>18</v>
      </c>
    </row>
    <row r="318" spans="2:14" x14ac:dyDescent="0.25">
      <c r="B318" s="132">
        <f>M318+N318</f>
        <v>5</v>
      </c>
      <c r="C318" s="123"/>
      <c r="D318" s="123"/>
      <c r="E318" s="123"/>
      <c r="F318" s="124" t="s">
        <v>36</v>
      </c>
      <c r="G318" s="124"/>
      <c r="H318" s="124"/>
      <c r="I318" s="124"/>
      <c r="J318" s="124"/>
      <c r="K318" s="124"/>
      <c r="L318" s="124"/>
      <c r="M318" s="12">
        <v>4</v>
      </c>
      <c r="N318" s="11">
        <v>1</v>
      </c>
    </row>
    <row r="319" spans="2:14" x14ac:dyDescent="0.25">
      <c r="B319" s="132">
        <f>M319+N319</f>
        <v>4</v>
      </c>
      <c r="C319" s="123"/>
      <c r="D319" s="123"/>
      <c r="E319" s="123"/>
      <c r="F319" s="124" t="s">
        <v>37</v>
      </c>
      <c r="G319" s="124"/>
      <c r="H319" s="124"/>
      <c r="I319" s="124"/>
      <c r="J319" s="124"/>
      <c r="K319" s="124"/>
      <c r="L319" s="124"/>
      <c r="M319" s="11">
        <v>1</v>
      </c>
      <c r="N319" s="11">
        <v>3</v>
      </c>
    </row>
    <row r="320" spans="2:14" x14ac:dyDescent="0.25">
      <c r="B320" s="132">
        <f>M320+N320</f>
        <v>1</v>
      </c>
      <c r="C320" s="123"/>
      <c r="D320" s="123"/>
      <c r="E320" s="123"/>
      <c r="F320" s="124" t="s">
        <v>38</v>
      </c>
      <c r="G320" s="124"/>
      <c r="H320" s="124"/>
      <c r="I320" s="124"/>
      <c r="J320" s="124"/>
      <c r="K320" s="124"/>
      <c r="L320" s="124"/>
      <c r="M320" s="11">
        <v>1</v>
      </c>
      <c r="N320" s="11">
        <v>0</v>
      </c>
    </row>
    <row r="321" spans="2:14" x14ac:dyDescent="0.25">
      <c r="B321" s="132">
        <f>M321+N321</f>
        <v>4</v>
      </c>
      <c r="C321" s="123"/>
      <c r="D321" s="123"/>
      <c r="E321" s="123"/>
      <c r="F321" s="124" t="s">
        <v>65</v>
      </c>
      <c r="G321" s="124"/>
      <c r="H321" s="124"/>
      <c r="I321" s="124"/>
      <c r="J321" s="124"/>
      <c r="K321" s="124"/>
      <c r="L321" s="124"/>
      <c r="M321" s="11">
        <v>1</v>
      </c>
      <c r="N321" s="11">
        <v>3</v>
      </c>
    </row>
    <row r="322" spans="2:14" x14ac:dyDescent="0.25">
      <c r="B322" s="132">
        <f>M322+N322</f>
        <v>16</v>
      </c>
      <c r="C322" s="123"/>
      <c r="D322" s="123"/>
      <c r="E322" s="123"/>
      <c r="F322" s="124" t="s">
        <v>66</v>
      </c>
      <c r="G322" s="124"/>
      <c r="H322" s="124"/>
      <c r="I322" s="124"/>
      <c r="J322" s="124"/>
      <c r="K322" s="124"/>
      <c r="L322" s="124"/>
      <c r="M322" s="11">
        <v>5</v>
      </c>
      <c r="N322" s="11">
        <v>11</v>
      </c>
    </row>
    <row r="323" spans="2:14" x14ac:dyDescent="0.25">
      <c r="B323" s="133" t="s">
        <v>67</v>
      </c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8" t="s">
        <v>12</v>
      </c>
      <c r="N323" s="18" t="s">
        <v>11</v>
      </c>
    </row>
    <row r="324" spans="2:14" x14ac:dyDescent="0.25">
      <c r="B324" s="134">
        <f>SUM(B325:E328)</f>
        <v>65</v>
      </c>
      <c r="C324" s="134"/>
      <c r="D324" s="135" t="s">
        <v>68</v>
      </c>
      <c r="E324" s="135"/>
      <c r="F324" s="135"/>
      <c r="G324" s="135"/>
      <c r="H324" s="135"/>
      <c r="I324" s="135"/>
      <c r="J324" s="135"/>
      <c r="K324" s="135"/>
      <c r="L324" s="135"/>
      <c r="M324" s="15">
        <f>SUM(M325:M328)</f>
        <v>31</v>
      </c>
      <c r="N324" s="15">
        <f>SUM(N325:N328)</f>
        <v>34</v>
      </c>
    </row>
    <row r="325" spans="2:14" x14ac:dyDescent="0.25">
      <c r="B325" s="125">
        <f>M325+N325</f>
        <v>8</v>
      </c>
      <c r="C325" s="126"/>
      <c r="D325" s="126"/>
      <c r="E325" s="127"/>
      <c r="F325" s="128" t="s">
        <v>134</v>
      </c>
      <c r="G325" s="129"/>
      <c r="H325" s="129"/>
      <c r="I325" s="129"/>
      <c r="J325" s="129"/>
      <c r="K325" s="129"/>
      <c r="L325" s="130"/>
      <c r="M325" s="11">
        <v>1</v>
      </c>
      <c r="N325" s="11">
        <v>7</v>
      </c>
    </row>
    <row r="326" spans="2:14" x14ac:dyDescent="0.25">
      <c r="B326" s="125">
        <f t="shared" ref="B326" si="20">M326+N326</f>
        <v>7</v>
      </c>
      <c r="C326" s="126"/>
      <c r="D326" s="126"/>
      <c r="E326" s="127"/>
      <c r="F326" s="128" t="s">
        <v>135</v>
      </c>
      <c r="G326" s="129"/>
      <c r="H326" s="129"/>
      <c r="I326" s="129"/>
      <c r="J326" s="129"/>
      <c r="K326" s="129"/>
      <c r="L326" s="130"/>
      <c r="M326" s="11">
        <v>7</v>
      </c>
      <c r="N326" s="11">
        <v>0</v>
      </c>
    </row>
    <row r="327" spans="2:14" x14ac:dyDescent="0.25">
      <c r="B327" s="123">
        <f>M327+N327</f>
        <v>4</v>
      </c>
      <c r="C327" s="123"/>
      <c r="D327" s="123"/>
      <c r="E327" s="123"/>
      <c r="F327" s="124" t="s">
        <v>136</v>
      </c>
      <c r="G327" s="124"/>
      <c r="H327" s="124"/>
      <c r="I327" s="124"/>
      <c r="J327" s="124"/>
      <c r="K327" s="124"/>
      <c r="L327" s="124"/>
      <c r="M327" s="11">
        <v>2</v>
      </c>
      <c r="N327" s="11">
        <v>2</v>
      </c>
    </row>
    <row r="328" spans="2:14" x14ac:dyDescent="0.25">
      <c r="B328" s="123">
        <f>M328+N328</f>
        <v>46</v>
      </c>
      <c r="C328" s="123"/>
      <c r="D328" s="123"/>
      <c r="E328" s="123"/>
      <c r="F328" s="124" t="s">
        <v>137</v>
      </c>
      <c r="G328" s="124"/>
      <c r="H328" s="124"/>
      <c r="I328" s="124"/>
      <c r="J328" s="124"/>
      <c r="K328" s="124"/>
      <c r="L328" s="124"/>
      <c r="M328" s="11">
        <v>21</v>
      </c>
      <c r="N328" s="11">
        <v>25</v>
      </c>
    </row>
    <row r="329" spans="2:14" x14ac:dyDescent="0.25">
      <c r="B329" s="131" t="s">
        <v>196</v>
      </c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64">
        <v>7475</v>
      </c>
    </row>
    <row r="330" spans="2:14" ht="20.25" customHeight="1" x14ac:dyDescent="0.25">
      <c r="B330" s="92" t="s">
        <v>82</v>
      </c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4"/>
      <c r="N330" s="1"/>
    </row>
    <row r="331" spans="2:14" ht="14.45" customHeight="1" x14ac:dyDescent="0.25">
      <c r="B331" s="95" t="s">
        <v>184</v>
      </c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7"/>
      <c r="N331" s="1"/>
    </row>
    <row r="332" spans="2:14" ht="23.25" customHeight="1" x14ac:dyDescent="0.25">
      <c r="B332" s="118">
        <f>B333+B337</f>
        <v>285</v>
      </c>
      <c r="C332" s="119"/>
      <c r="D332" s="120" t="s">
        <v>138</v>
      </c>
      <c r="E332" s="121"/>
      <c r="F332" s="121"/>
      <c r="G332" s="121"/>
      <c r="H332" s="121"/>
      <c r="I332" s="121"/>
      <c r="J332" s="121"/>
      <c r="K332" s="121"/>
      <c r="L332" s="122"/>
      <c r="M332" s="24" t="s">
        <v>129</v>
      </c>
      <c r="N332" s="1"/>
    </row>
    <row r="333" spans="2:14" ht="14.45" customHeight="1" x14ac:dyDescent="0.25">
      <c r="B333" s="115">
        <f>B334+B335+B336</f>
        <v>209</v>
      </c>
      <c r="C333" s="116"/>
      <c r="D333" s="117"/>
      <c r="E333" s="107" t="s">
        <v>79</v>
      </c>
      <c r="F333" s="108"/>
      <c r="G333" s="108"/>
      <c r="H333" s="108"/>
      <c r="I333" s="108"/>
      <c r="J333" s="108"/>
      <c r="K333" s="108"/>
      <c r="L333" s="109"/>
      <c r="M333" s="49">
        <f>SUM(M334:M336)</f>
        <v>209</v>
      </c>
      <c r="N333" s="1"/>
    </row>
    <row r="334" spans="2:14" ht="14.45" customHeight="1" x14ac:dyDescent="0.25">
      <c r="B334" s="101">
        <f>SUM(M334:N334)</f>
        <v>176</v>
      </c>
      <c r="C334" s="102"/>
      <c r="D334" s="102"/>
      <c r="E334" s="103"/>
      <c r="F334" s="113" t="s">
        <v>77</v>
      </c>
      <c r="G334" s="88"/>
      <c r="H334" s="88"/>
      <c r="I334" s="88"/>
      <c r="J334" s="88"/>
      <c r="K334" s="88"/>
      <c r="L334" s="114"/>
      <c r="M334" s="51">
        <v>176</v>
      </c>
      <c r="N334" s="1"/>
    </row>
    <row r="335" spans="2:14" ht="14.45" customHeight="1" x14ac:dyDescent="0.25">
      <c r="B335" s="101">
        <f>SUM(M335:N335)</f>
        <v>29</v>
      </c>
      <c r="C335" s="102"/>
      <c r="D335" s="102"/>
      <c r="E335" s="103"/>
      <c r="F335" s="113" t="s">
        <v>78</v>
      </c>
      <c r="G335" s="88"/>
      <c r="H335" s="88"/>
      <c r="I335" s="88"/>
      <c r="J335" s="88"/>
      <c r="K335" s="88"/>
      <c r="L335" s="114"/>
      <c r="M335" s="51">
        <v>29</v>
      </c>
      <c r="N335" s="1"/>
    </row>
    <row r="336" spans="2:14" ht="14.45" customHeight="1" x14ac:dyDescent="0.25">
      <c r="B336" s="101">
        <f>SUM(M336:N336)</f>
        <v>4</v>
      </c>
      <c r="C336" s="102"/>
      <c r="D336" s="102"/>
      <c r="E336" s="103"/>
      <c r="F336" s="113" t="s">
        <v>80</v>
      </c>
      <c r="G336" s="88"/>
      <c r="H336" s="88"/>
      <c r="I336" s="88"/>
      <c r="J336" s="88"/>
      <c r="K336" s="88"/>
      <c r="L336" s="114"/>
      <c r="M336" s="51">
        <v>4</v>
      </c>
      <c r="N336" s="1"/>
    </row>
    <row r="337" spans="2:14" ht="14.45" customHeight="1" x14ac:dyDescent="0.25">
      <c r="B337" s="115">
        <f>B338+B339+B340</f>
        <v>76</v>
      </c>
      <c r="C337" s="116"/>
      <c r="D337" s="117"/>
      <c r="E337" s="107" t="s">
        <v>81</v>
      </c>
      <c r="F337" s="108"/>
      <c r="G337" s="108"/>
      <c r="H337" s="108"/>
      <c r="I337" s="108"/>
      <c r="J337" s="108"/>
      <c r="K337" s="108"/>
      <c r="L337" s="109"/>
      <c r="M337" s="49">
        <f>SUM(M338:M340)</f>
        <v>76</v>
      </c>
      <c r="N337" s="1"/>
    </row>
    <row r="338" spans="2:14" ht="14.45" customHeight="1" x14ac:dyDescent="0.25">
      <c r="B338" s="101">
        <f>SUM(M338:N338)</f>
        <v>71</v>
      </c>
      <c r="C338" s="102"/>
      <c r="D338" s="102"/>
      <c r="E338" s="103"/>
      <c r="F338" s="113" t="s">
        <v>77</v>
      </c>
      <c r="G338" s="88"/>
      <c r="H338" s="88"/>
      <c r="I338" s="88"/>
      <c r="J338" s="88"/>
      <c r="K338" s="88"/>
      <c r="L338" s="114"/>
      <c r="M338" s="51">
        <v>71</v>
      </c>
      <c r="N338" s="1"/>
    </row>
    <row r="339" spans="2:14" ht="14.45" customHeight="1" x14ac:dyDescent="0.25">
      <c r="B339" s="101">
        <f>SUM(M339:N339)</f>
        <v>5</v>
      </c>
      <c r="C339" s="102"/>
      <c r="D339" s="102"/>
      <c r="E339" s="103"/>
      <c r="F339" s="113" t="s">
        <v>78</v>
      </c>
      <c r="G339" s="88"/>
      <c r="H339" s="88"/>
      <c r="I339" s="88"/>
      <c r="J339" s="88"/>
      <c r="K339" s="88"/>
      <c r="L339" s="114"/>
      <c r="M339" s="51">
        <v>5</v>
      </c>
      <c r="N339" s="1"/>
    </row>
    <row r="340" spans="2:14" ht="14.45" customHeight="1" x14ac:dyDescent="0.25">
      <c r="B340" s="101">
        <f>SUM(M340:N340)</f>
        <v>0</v>
      </c>
      <c r="C340" s="102"/>
      <c r="D340" s="102"/>
      <c r="E340" s="103"/>
      <c r="F340" s="113" t="s">
        <v>80</v>
      </c>
      <c r="G340" s="88"/>
      <c r="H340" s="88"/>
      <c r="I340" s="88"/>
      <c r="J340" s="88"/>
      <c r="K340" s="88"/>
      <c r="L340" s="114"/>
      <c r="M340" s="51">
        <v>0</v>
      </c>
      <c r="N340" s="1"/>
    </row>
    <row r="341" spans="2:14" ht="18" customHeight="1" x14ac:dyDescent="0.25">
      <c r="B341" s="89"/>
      <c r="C341" s="89"/>
      <c r="D341" s="89"/>
      <c r="E341" s="89"/>
      <c r="F341" s="88"/>
      <c r="G341" s="88"/>
      <c r="H341" s="88"/>
      <c r="I341" s="88"/>
      <c r="J341" s="88"/>
      <c r="K341" s="88"/>
      <c r="L341" s="88"/>
      <c r="M341" s="88"/>
      <c r="N341" s="1"/>
    </row>
    <row r="342" spans="2:14" ht="19.899999999999999" customHeight="1" x14ac:dyDescent="0.25">
      <c r="B342" s="79" t="s">
        <v>84</v>
      </c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</row>
    <row r="343" spans="2:14" ht="15" customHeight="1" x14ac:dyDescent="0.25">
      <c r="B343" s="110" t="s">
        <v>184</v>
      </c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36" t="s">
        <v>12</v>
      </c>
      <c r="N343" s="36" t="s">
        <v>11</v>
      </c>
    </row>
    <row r="344" spans="2:14" ht="15" customHeight="1" x14ac:dyDescent="0.25">
      <c r="B344" s="111">
        <f>B345+B352+B359+B366+B373</f>
        <v>621</v>
      </c>
      <c r="C344" s="111"/>
      <c r="D344" s="112" t="s">
        <v>169</v>
      </c>
      <c r="E344" s="112"/>
      <c r="F344" s="112"/>
      <c r="G344" s="112"/>
      <c r="H344" s="112"/>
      <c r="I344" s="112"/>
      <c r="J344" s="112"/>
      <c r="K344" s="112"/>
      <c r="L344" s="112"/>
      <c r="M344" s="10">
        <f>M345+M352+M359+M366+M373</f>
        <v>379</v>
      </c>
      <c r="N344" s="10">
        <f>N345+N352+N359+N366+N373</f>
        <v>242</v>
      </c>
    </row>
    <row r="345" spans="2:14" ht="15" customHeight="1" x14ac:dyDescent="0.25">
      <c r="B345" s="86">
        <f>SUM(B346:E351)</f>
        <v>27</v>
      </c>
      <c r="C345" s="86"/>
      <c r="D345" s="86"/>
      <c r="E345" s="106" t="s">
        <v>124</v>
      </c>
      <c r="F345" s="106"/>
      <c r="G345" s="106"/>
      <c r="H345" s="106"/>
      <c r="I345" s="106"/>
      <c r="J345" s="106"/>
      <c r="K345" s="106"/>
      <c r="L345" s="106"/>
      <c r="M345" s="13">
        <f>SUM(M346:M351)</f>
        <v>23</v>
      </c>
      <c r="N345" s="13">
        <f>SUM(N346:N351)</f>
        <v>4</v>
      </c>
    </row>
    <row r="346" spans="2:14" ht="15" customHeight="1" x14ac:dyDescent="0.25">
      <c r="B346" s="84">
        <f>M346+N346</f>
        <v>2</v>
      </c>
      <c r="C346" s="84"/>
      <c r="D346" s="84"/>
      <c r="E346" s="84"/>
      <c r="F346" s="83" t="s">
        <v>69</v>
      </c>
      <c r="G346" s="83"/>
      <c r="H346" s="83"/>
      <c r="I346" s="83"/>
      <c r="J346" s="83"/>
      <c r="K346" s="83"/>
      <c r="L346" s="83"/>
      <c r="M346" s="62">
        <v>2</v>
      </c>
      <c r="N346" s="62">
        <v>0</v>
      </c>
    </row>
    <row r="347" spans="2:14" ht="15" customHeight="1" x14ac:dyDescent="0.25">
      <c r="B347" s="84">
        <f t="shared" ref="B347:B351" si="21">M347+N347</f>
        <v>20</v>
      </c>
      <c r="C347" s="84"/>
      <c r="D347" s="84"/>
      <c r="E347" s="84"/>
      <c r="F347" s="83" t="s">
        <v>70</v>
      </c>
      <c r="G347" s="83"/>
      <c r="H347" s="83"/>
      <c r="I347" s="83"/>
      <c r="J347" s="83"/>
      <c r="K347" s="83"/>
      <c r="L347" s="83"/>
      <c r="M347" s="62">
        <v>17</v>
      </c>
      <c r="N347" s="62">
        <v>3</v>
      </c>
    </row>
    <row r="348" spans="2:14" ht="15" customHeight="1" x14ac:dyDescent="0.25">
      <c r="B348" s="84">
        <f t="shared" si="21"/>
        <v>1</v>
      </c>
      <c r="C348" s="84"/>
      <c r="D348" s="84"/>
      <c r="E348" s="84"/>
      <c r="F348" s="83" t="s">
        <v>71</v>
      </c>
      <c r="G348" s="83"/>
      <c r="H348" s="83"/>
      <c r="I348" s="83"/>
      <c r="J348" s="83"/>
      <c r="K348" s="83"/>
      <c r="L348" s="83"/>
      <c r="M348" s="62">
        <v>1</v>
      </c>
      <c r="N348" s="62">
        <v>0</v>
      </c>
    </row>
    <row r="349" spans="2:14" ht="15" customHeight="1" x14ac:dyDescent="0.25">
      <c r="B349" s="84">
        <f t="shared" si="21"/>
        <v>4</v>
      </c>
      <c r="C349" s="84"/>
      <c r="D349" s="84"/>
      <c r="E349" s="84"/>
      <c r="F349" s="83" t="s">
        <v>72</v>
      </c>
      <c r="G349" s="83"/>
      <c r="H349" s="83"/>
      <c r="I349" s="83"/>
      <c r="J349" s="83"/>
      <c r="K349" s="83"/>
      <c r="L349" s="83"/>
      <c r="M349" s="62">
        <v>3</v>
      </c>
      <c r="N349" s="62">
        <v>1</v>
      </c>
    </row>
    <row r="350" spans="2:14" ht="15" customHeight="1" x14ac:dyDescent="0.25">
      <c r="B350" s="84">
        <f t="shared" si="21"/>
        <v>0</v>
      </c>
      <c r="C350" s="84"/>
      <c r="D350" s="84"/>
      <c r="E350" s="84"/>
      <c r="F350" s="83" t="s">
        <v>73</v>
      </c>
      <c r="G350" s="83"/>
      <c r="H350" s="83"/>
      <c r="I350" s="83"/>
      <c r="J350" s="83"/>
      <c r="K350" s="83"/>
      <c r="L350" s="83"/>
      <c r="M350" s="62">
        <v>0</v>
      </c>
      <c r="N350" s="62">
        <v>0</v>
      </c>
    </row>
    <row r="351" spans="2:14" ht="15" customHeight="1" x14ac:dyDescent="0.25">
      <c r="B351" s="84">
        <f t="shared" si="21"/>
        <v>0</v>
      </c>
      <c r="C351" s="84"/>
      <c r="D351" s="84"/>
      <c r="E351" s="84"/>
      <c r="F351" s="83" t="s">
        <v>109</v>
      </c>
      <c r="G351" s="83"/>
      <c r="H351" s="83"/>
      <c r="I351" s="83"/>
      <c r="J351" s="83"/>
      <c r="K351" s="83"/>
      <c r="L351" s="83"/>
      <c r="M351" s="62">
        <v>0</v>
      </c>
      <c r="N351" s="62">
        <v>0</v>
      </c>
    </row>
    <row r="352" spans="2:14" ht="15" customHeight="1" x14ac:dyDescent="0.25">
      <c r="B352" s="86">
        <f>SUM(B353:E358)</f>
        <v>163</v>
      </c>
      <c r="C352" s="86"/>
      <c r="D352" s="86"/>
      <c r="E352" s="106" t="s">
        <v>74</v>
      </c>
      <c r="F352" s="106"/>
      <c r="G352" s="106"/>
      <c r="H352" s="106"/>
      <c r="I352" s="106"/>
      <c r="J352" s="106"/>
      <c r="K352" s="106"/>
      <c r="L352" s="106"/>
      <c r="M352" s="13">
        <f>SUM(M353:M358)</f>
        <v>94</v>
      </c>
      <c r="N352" s="13">
        <f>SUM(N353:N358)</f>
        <v>69</v>
      </c>
    </row>
    <row r="353" spans="2:14" ht="15" customHeight="1" x14ac:dyDescent="0.25">
      <c r="B353" s="84">
        <f>M353+N353</f>
        <v>34</v>
      </c>
      <c r="C353" s="84"/>
      <c r="D353" s="84"/>
      <c r="E353" s="84"/>
      <c r="F353" s="83" t="s">
        <v>69</v>
      </c>
      <c r="G353" s="83"/>
      <c r="H353" s="83"/>
      <c r="I353" s="83"/>
      <c r="J353" s="83"/>
      <c r="K353" s="83"/>
      <c r="L353" s="83"/>
      <c r="M353" s="62">
        <v>15</v>
      </c>
      <c r="N353" s="62">
        <v>19</v>
      </c>
    </row>
    <row r="354" spans="2:14" ht="15" customHeight="1" x14ac:dyDescent="0.25">
      <c r="B354" s="84">
        <f t="shared" ref="B354:B358" si="22">M354+N354</f>
        <v>78</v>
      </c>
      <c r="C354" s="84"/>
      <c r="D354" s="84"/>
      <c r="E354" s="84"/>
      <c r="F354" s="83" t="s">
        <v>70</v>
      </c>
      <c r="G354" s="83"/>
      <c r="H354" s="83"/>
      <c r="I354" s="83"/>
      <c r="J354" s="83"/>
      <c r="K354" s="83"/>
      <c r="L354" s="83"/>
      <c r="M354" s="62">
        <v>52</v>
      </c>
      <c r="N354" s="62">
        <v>26</v>
      </c>
    </row>
    <row r="355" spans="2:14" ht="15" customHeight="1" x14ac:dyDescent="0.25">
      <c r="B355" s="84">
        <f t="shared" si="22"/>
        <v>18</v>
      </c>
      <c r="C355" s="84"/>
      <c r="D355" s="84"/>
      <c r="E355" s="84"/>
      <c r="F355" s="83" t="s">
        <v>71</v>
      </c>
      <c r="G355" s="83"/>
      <c r="H355" s="83"/>
      <c r="I355" s="83"/>
      <c r="J355" s="83"/>
      <c r="K355" s="83"/>
      <c r="L355" s="83"/>
      <c r="M355" s="62">
        <v>6</v>
      </c>
      <c r="N355" s="62">
        <v>12</v>
      </c>
    </row>
    <row r="356" spans="2:14" ht="15" customHeight="1" x14ac:dyDescent="0.25">
      <c r="B356" s="84">
        <f t="shared" si="22"/>
        <v>21</v>
      </c>
      <c r="C356" s="84"/>
      <c r="D356" s="84"/>
      <c r="E356" s="84"/>
      <c r="F356" s="83" t="s">
        <v>72</v>
      </c>
      <c r="G356" s="83"/>
      <c r="H356" s="83"/>
      <c r="I356" s="83"/>
      <c r="J356" s="83"/>
      <c r="K356" s="83"/>
      <c r="L356" s="83"/>
      <c r="M356" s="62">
        <v>12</v>
      </c>
      <c r="N356" s="62">
        <v>9</v>
      </c>
    </row>
    <row r="357" spans="2:14" ht="15" customHeight="1" x14ac:dyDescent="0.25">
      <c r="B357" s="84">
        <f t="shared" si="22"/>
        <v>9</v>
      </c>
      <c r="C357" s="84"/>
      <c r="D357" s="84"/>
      <c r="E357" s="84"/>
      <c r="F357" s="83" t="s">
        <v>73</v>
      </c>
      <c r="G357" s="83"/>
      <c r="H357" s="83"/>
      <c r="I357" s="83"/>
      <c r="J357" s="83"/>
      <c r="K357" s="83"/>
      <c r="L357" s="83"/>
      <c r="M357" s="62">
        <v>8</v>
      </c>
      <c r="N357" s="62">
        <v>1</v>
      </c>
    </row>
    <row r="358" spans="2:14" ht="15" customHeight="1" x14ac:dyDescent="0.25">
      <c r="B358" s="84">
        <f t="shared" si="22"/>
        <v>3</v>
      </c>
      <c r="C358" s="84"/>
      <c r="D358" s="84"/>
      <c r="E358" s="84"/>
      <c r="F358" s="83" t="s">
        <v>110</v>
      </c>
      <c r="G358" s="83"/>
      <c r="H358" s="83"/>
      <c r="I358" s="83"/>
      <c r="J358" s="83"/>
      <c r="K358" s="83"/>
      <c r="L358" s="83"/>
      <c r="M358" s="62">
        <v>1</v>
      </c>
      <c r="N358" s="62">
        <v>2</v>
      </c>
    </row>
    <row r="359" spans="2:14" ht="14.45" customHeight="1" x14ac:dyDescent="0.25">
      <c r="B359" s="86">
        <f>SUM(B360:E365)</f>
        <v>414</v>
      </c>
      <c r="C359" s="86"/>
      <c r="D359" s="86"/>
      <c r="E359" s="107" t="s">
        <v>75</v>
      </c>
      <c r="F359" s="108"/>
      <c r="G359" s="108"/>
      <c r="H359" s="108"/>
      <c r="I359" s="108"/>
      <c r="J359" s="108"/>
      <c r="K359" s="108"/>
      <c r="L359" s="109"/>
      <c r="M359" s="16">
        <f>SUM(M360:M365)</f>
        <v>249</v>
      </c>
      <c r="N359" s="16">
        <f>SUM(N360:N365)</f>
        <v>165</v>
      </c>
    </row>
    <row r="360" spans="2:14" ht="15" customHeight="1" x14ac:dyDescent="0.25">
      <c r="B360" s="84">
        <f>M360+N360</f>
        <v>108</v>
      </c>
      <c r="C360" s="84"/>
      <c r="D360" s="84"/>
      <c r="E360" s="84"/>
      <c r="F360" s="83" t="s">
        <v>69</v>
      </c>
      <c r="G360" s="83"/>
      <c r="H360" s="83"/>
      <c r="I360" s="83"/>
      <c r="J360" s="83"/>
      <c r="K360" s="83"/>
      <c r="L360" s="83"/>
      <c r="M360" s="63">
        <v>64</v>
      </c>
      <c r="N360" s="63">
        <v>44</v>
      </c>
    </row>
    <row r="361" spans="2:14" ht="15" customHeight="1" x14ac:dyDescent="0.25">
      <c r="B361" s="84">
        <f t="shared" ref="B361:B365" si="23">M361+N361</f>
        <v>130</v>
      </c>
      <c r="C361" s="84"/>
      <c r="D361" s="84"/>
      <c r="E361" s="84"/>
      <c r="F361" s="83" t="s">
        <v>70</v>
      </c>
      <c r="G361" s="83"/>
      <c r="H361" s="83"/>
      <c r="I361" s="83"/>
      <c r="J361" s="83"/>
      <c r="K361" s="83"/>
      <c r="L361" s="83"/>
      <c r="M361" s="63">
        <v>89</v>
      </c>
      <c r="N361" s="63">
        <v>41</v>
      </c>
    </row>
    <row r="362" spans="2:14" ht="15" customHeight="1" x14ac:dyDescent="0.25">
      <c r="B362" s="84">
        <f t="shared" si="23"/>
        <v>74</v>
      </c>
      <c r="C362" s="84"/>
      <c r="D362" s="84"/>
      <c r="E362" s="84"/>
      <c r="F362" s="83" t="s">
        <v>71</v>
      </c>
      <c r="G362" s="83"/>
      <c r="H362" s="83"/>
      <c r="I362" s="83"/>
      <c r="J362" s="83"/>
      <c r="K362" s="83"/>
      <c r="L362" s="83"/>
      <c r="M362" s="63">
        <v>32</v>
      </c>
      <c r="N362" s="63">
        <v>42</v>
      </c>
    </row>
    <row r="363" spans="2:14" ht="15" customHeight="1" x14ac:dyDescent="0.25">
      <c r="B363" s="84">
        <f t="shared" si="23"/>
        <v>61</v>
      </c>
      <c r="C363" s="84"/>
      <c r="D363" s="84"/>
      <c r="E363" s="84"/>
      <c r="F363" s="83" t="s">
        <v>72</v>
      </c>
      <c r="G363" s="83"/>
      <c r="H363" s="83"/>
      <c r="I363" s="83"/>
      <c r="J363" s="83"/>
      <c r="K363" s="83"/>
      <c r="L363" s="83"/>
      <c r="M363" s="63">
        <v>45</v>
      </c>
      <c r="N363" s="63">
        <v>16</v>
      </c>
    </row>
    <row r="364" spans="2:14" ht="15" customHeight="1" x14ac:dyDescent="0.25">
      <c r="B364" s="84">
        <f t="shared" si="23"/>
        <v>36</v>
      </c>
      <c r="C364" s="84"/>
      <c r="D364" s="84"/>
      <c r="E364" s="84"/>
      <c r="F364" s="83" t="s">
        <v>73</v>
      </c>
      <c r="G364" s="83"/>
      <c r="H364" s="83"/>
      <c r="I364" s="83"/>
      <c r="J364" s="83"/>
      <c r="K364" s="83"/>
      <c r="L364" s="83"/>
      <c r="M364" s="63">
        <v>16</v>
      </c>
      <c r="N364" s="63">
        <v>20</v>
      </c>
    </row>
    <row r="365" spans="2:14" ht="15" customHeight="1" x14ac:dyDescent="0.25">
      <c r="B365" s="84">
        <f t="shared" si="23"/>
        <v>5</v>
      </c>
      <c r="C365" s="84"/>
      <c r="D365" s="84"/>
      <c r="E365" s="84"/>
      <c r="F365" s="83" t="s">
        <v>109</v>
      </c>
      <c r="G365" s="83"/>
      <c r="H365" s="83"/>
      <c r="I365" s="83"/>
      <c r="J365" s="83"/>
      <c r="K365" s="83"/>
      <c r="L365" s="83"/>
      <c r="M365" s="63">
        <v>3</v>
      </c>
      <c r="N365" s="63">
        <v>2</v>
      </c>
    </row>
    <row r="366" spans="2:14" ht="15" customHeight="1" x14ac:dyDescent="0.25">
      <c r="B366" s="86">
        <f>SUM(B367:E372)</f>
        <v>10</v>
      </c>
      <c r="C366" s="86"/>
      <c r="D366" s="86"/>
      <c r="E366" s="106" t="s">
        <v>76</v>
      </c>
      <c r="F366" s="106"/>
      <c r="G366" s="106"/>
      <c r="H366" s="106"/>
      <c r="I366" s="106"/>
      <c r="J366" s="106"/>
      <c r="K366" s="106"/>
      <c r="L366" s="106"/>
      <c r="M366" s="16">
        <f>SUM(M367:M372)</f>
        <v>8</v>
      </c>
      <c r="N366" s="16">
        <f>SUM(N367:N372)</f>
        <v>2</v>
      </c>
    </row>
    <row r="367" spans="2:14" ht="15" customHeight="1" x14ac:dyDescent="0.25">
      <c r="B367" s="84">
        <f>M367+N367</f>
        <v>2</v>
      </c>
      <c r="C367" s="84"/>
      <c r="D367" s="84"/>
      <c r="E367" s="84"/>
      <c r="F367" s="83" t="s">
        <v>69</v>
      </c>
      <c r="G367" s="83"/>
      <c r="H367" s="83"/>
      <c r="I367" s="83"/>
      <c r="J367" s="83"/>
      <c r="K367" s="83"/>
      <c r="L367" s="83"/>
      <c r="M367" s="63">
        <v>2</v>
      </c>
      <c r="N367" s="63">
        <v>0</v>
      </c>
    </row>
    <row r="368" spans="2:14" ht="15" customHeight="1" x14ac:dyDescent="0.25">
      <c r="B368" s="84">
        <f t="shared" ref="B368:B372" si="24">M368+N368</f>
        <v>4</v>
      </c>
      <c r="C368" s="84"/>
      <c r="D368" s="84"/>
      <c r="E368" s="84"/>
      <c r="F368" s="83" t="s">
        <v>70</v>
      </c>
      <c r="G368" s="83"/>
      <c r="H368" s="83"/>
      <c r="I368" s="83"/>
      <c r="J368" s="83"/>
      <c r="K368" s="83"/>
      <c r="L368" s="83"/>
      <c r="M368" s="63">
        <v>4</v>
      </c>
      <c r="N368" s="63">
        <v>0</v>
      </c>
    </row>
    <row r="369" spans="2:14" ht="15" customHeight="1" x14ac:dyDescent="0.25">
      <c r="B369" s="84">
        <f t="shared" si="24"/>
        <v>0</v>
      </c>
      <c r="C369" s="84"/>
      <c r="D369" s="84"/>
      <c r="E369" s="84"/>
      <c r="F369" s="83" t="s">
        <v>71</v>
      </c>
      <c r="G369" s="83"/>
      <c r="H369" s="83"/>
      <c r="I369" s="83"/>
      <c r="J369" s="83"/>
      <c r="K369" s="83"/>
      <c r="L369" s="83"/>
      <c r="M369" s="63">
        <v>0</v>
      </c>
      <c r="N369" s="63">
        <v>0</v>
      </c>
    </row>
    <row r="370" spans="2:14" ht="15" customHeight="1" x14ac:dyDescent="0.25">
      <c r="B370" s="84">
        <f t="shared" si="24"/>
        <v>4</v>
      </c>
      <c r="C370" s="84"/>
      <c r="D370" s="84"/>
      <c r="E370" s="84"/>
      <c r="F370" s="83" t="s">
        <v>72</v>
      </c>
      <c r="G370" s="83"/>
      <c r="H370" s="83"/>
      <c r="I370" s="83"/>
      <c r="J370" s="83"/>
      <c r="K370" s="83"/>
      <c r="L370" s="83"/>
      <c r="M370" s="63">
        <v>2</v>
      </c>
      <c r="N370" s="63">
        <v>2</v>
      </c>
    </row>
    <row r="371" spans="2:14" ht="15" customHeight="1" x14ac:dyDescent="0.25">
      <c r="B371" s="84">
        <f t="shared" si="24"/>
        <v>0</v>
      </c>
      <c r="C371" s="84"/>
      <c r="D371" s="84"/>
      <c r="E371" s="84"/>
      <c r="F371" s="83" t="s">
        <v>73</v>
      </c>
      <c r="G371" s="83"/>
      <c r="H371" s="83"/>
      <c r="I371" s="83"/>
      <c r="J371" s="83"/>
      <c r="K371" s="83"/>
      <c r="L371" s="83"/>
      <c r="M371" s="63">
        <v>0</v>
      </c>
      <c r="N371" s="63">
        <v>0</v>
      </c>
    </row>
    <row r="372" spans="2:14" ht="15" customHeight="1" x14ac:dyDescent="0.25">
      <c r="B372" s="84">
        <f t="shared" si="24"/>
        <v>0</v>
      </c>
      <c r="C372" s="84"/>
      <c r="D372" s="84"/>
      <c r="E372" s="84"/>
      <c r="F372" s="83" t="s">
        <v>109</v>
      </c>
      <c r="G372" s="83"/>
      <c r="H372" s="83"/>
      <c r="I372" s="83"/>
      <c r="J372" s="83"/>
      <c r="K372" s="83"/>
      <c r="L372" s="83"/>
      <c r="M372" s="63">
        <v>0</v>
      </c>
      <c r="N372" s="63">
        <v>0</v>
      </c>
    </row>
    <row r="373" spans="2:14" ht="15" customHeight="1" x14ac:dyDescent="0.25">
      <c r="B373" s="105">
        <f>SUM(B374:E379)</f>
        <v>7</v>
      </c>
      <c r="C373" s="105"/>
      <c r="D373" s="105"/>
      <c r="E373" s="106" t="s">
        <v>86</v>
      </c>
      <c r="F373" s="106"/>
      <c r="G373" s="106"/>
      <c r="H373" s="106"/>
      <c r="I373" s="106"/>
      <c r="J373" s="106"/>
      <c r="K373" s="106"/>
      <c r="L373" s="106"/>
      <c r="M373" s="13">
        <f>SUM(M374:M379)</f>
        <v>5</v>
      </c>
      <c r="N373" s="13">
        <f>SUM(N374:N379)</f>
        <v>2</v>
      </c>
    </row>
    <row r="374" spans="2:14" ht="15" customHeight="1" x14ac:dyDescent="0.25">
      <c r="B374" s="104">
        <f>M374+N374</f>
        <v>4</v>
      </c>
      <c r="C374" s="104"/>
      <c r="D374" s="104"/>
      <c r="E374" s="104"/>
      <c r="F374" s="83" t="s">
        <v>69</v>
      </c>
      <c r="G374" s="83"/>
      <c r="H374" s="83"/>
      <c r="I374" s="83"/>
      <c r="J374" s="83"/>
      <c r="K374" s="83"/>
      <c r="L374" s="83"/>
      <c r="M374" s="63">
        <v>3</v>
      </c>
      <c r="N374" s="63">
        <v>1</v>
      </c>
    </row>
    <row r="375" spans="2:14" ht="15" customHeight="1" x14ac:dyDescent="0.25">
      <c r="B375" s="104">
        <f t="shared" ref="B375:B379" si="25">M375+N375</f>
        <v>0</v>
      </c>
      <c r="C375" s="104"/>
      <c r="D375" s="104"/>
      <c r="E375" s="104"/>
      <c r="F375" s="83" t="s">
        <v>70</v>
      </c>
      <c r="G375" s="83"/>
      <c r="H375" s="83"/>
      <c r="I375" s="83"/>
      <c r="J375" s="83"/>
      <c r="K375" s="83"/>
      <c r="L375" s="83"/>
      <c r="M375" s="63">
        <v>0</v>
      </c>
      <c r="N375" s="63">
        <v>0</v>
      </c>
    </row>
    <row r="376" spans="2:14" ht="15" customHeight="1" x14ac:dyDescent="0.25">
      <c r="B376" s="104">
        <f t="shared" si="25"/>
        <v>2</v>
      </c>
      <c r="C376" s="104"/>
      <c r="D376" s="104"/>
      <c r="E376" s="104"/>
      <c r="F376" s="83" t="s">
        <v>71</v>
      </c>
      <c r="G376" s="83"/>
      <c r="H376" s="83"/>
      <c r="I376" s="83"/>
      <c r="J376" s="83"/>
      <c r="K376" s="83"/>
      <c r="L376" s="83"/>
      <c r="M376" s="63">
        <v>1</v>
      </c>
      <c r="N376" s="63">
        <v>1</v>
      </c>
    </row>
    <row r="377" spans="2:14" ht="15" customHeight="1" x14ac:dyDescent="0.25">
      <c r="B377" s="104">
        <f t="shared" si="25"/>
        <v>1</v>
      </c>
      <c r="C377" s="104"/>
      <c r="D377" s="104"/>
      <c r="E377" s="104"/>
      <c r="F377" s="83" t="s">
        <v>72</v>
      </c>
      <c r="G377" s="83"/>
      <c r="H377" s="83"/>
      <c r="I377" s="83"/>
      <c r="J377" s="83"/>
      <c r="K377" s="83"/>
      <c r="L377" s="83"/>
      <c r="M377" s="63">
        <v>1</v>
      </c>
      <c r="N377" s="63">
        <v>0</v>
      </c>
    </row>
    <row r="378" spans="2:14" ht="15" customHeight="1" x14ac:dyDescent="0.25">
      <c r="B378" s="104">
        <f t="shared" si="25"/>
        <v>0</v>
      </c>
      <c r="C378" s="104"/>
      <c r="D378" s="104"/>
      <c r="E378" s="104"/>
      <c r="F378" s="83" t="s">
        <v>73</v>
      </c>
      <c r="G378" s="83"/>
      <c r="H378" s="83"/>
      <c r="I378" s="83"/>
      <c r="J378" s="83"/>
      <c r="K378" s="83"/>
      <c r="L378" s="83"/>
      <c r="M378" s="63">
        <v>0</v>
      </c>
      <c r="N378" s="63">
        <v>0</v>
      </c>
    </row>
    <row r="379" spans="2:14" ht="15" customHeight="1" x14ac:dyDescent="0.25">
      <c r="B379" s="104">
        <f t="shared" si="25"/>
        <v>0</v>
      </c>
      <c r="C379" s="104"/>
      <c r="D379" s="104"/>
      <c r="E379" s="104"/>
      <c r="F379" s="83" t="s">
        <v>109</v>
      </c>
      <c r="G379" s="83"/>
      <c r="H379" s="83"/>
      <c r="I379" s="83"/>
      <c r="J379" s="83"/>
      <c r="K379" s="83"/>
      <c r="L379" s="83"/>
      <c r="M379" s="63">
        <v>0</v>
      </c>
      <c r="N379" s="63">
        <v>0</v>
      </c>
    </row>
    <row r="380" spans="2:14" x14ac:dyDescent="0.25">
      <c r="B380" s="1"/>
      <c r="C380" s="1"/>
      <c r="D380" s="1"/>
      <c r="E380" s="1"/>
      <c r="F380" s="1"/>
      <c r="G380" s="1"/>
      <c r="H380" s="1"/>
      <c r="I380" s="1"/>
      <c r="J380" s="4"/>
      <c r="K380" s="4"/>
      <c r="L380" s="4"/>
      <c r="M380" s="1"/>
      <c r="N380" s="1"/>
    </row>
  </sheetData>
  <mergeCells count="590">
    <mergeCell ref="H210:M210"/>
    <mergeCell ref="H211:M211"/>
    <mergeCell ref="D212:M212"/>
    <mergeCell ref="H213:M213"/>
    <mergeCell ref="H214:M214"/>
    <mergeCell ref="H215:M215"/>
    <mergeCell ref="H209:M209"/>
    <mergeCell ref="B84:G84"/>
    <mergeCell ref="H84:L84"/>
    <mergeCell ref="B85:K85"/>
    <mergeCell ref="B87:D87"/>
    <mergeCell ref="E87:L87"/>
    <mergeCell ref="H205:M205"/>
    <mergeCell ref="H206:M206"/>
    <mergeCell ref="H207:M207"/>
    <mergeCell ref="D208:M208"/>
    <mergeCell ref="C155:M155"/>
    <mergeCell ref="C156:M156"/>
    <mergeCell ref="B169:N170"/>
    <mergeCell ref="C159:M159"/>
    <mergeCell ref="B212:C212"/>
    <mergeCell ref="B213:G213"/>
    <mergeCell ref="B214:G214"/>
    <mergeCell ref="H203:M203"/>
    <mergeCell ref="D204:M204"/>
    <mergeCell ref="B127:J127"/>
    <mergeCell ref="B139:K139"/>
    <mergeCell ref="B171:N171"/>
    <mergeCell ref="B174:C174"/>
    <mergeCell ref="D174:L174"/>
    <mergeCell ref="B143:K143"/>
    <mergeCell ref="B144:K144"/>
    <mergeCell ref="B145:K145"/>
    <mergeCell ref="B146:K146"/>
    <mergeCell ref="B147:K147"/>
    <mergeCell ref="C172:N172"/>
    <mergeCell ref="B173:L173"/>
    <mergeCell ref="B148:K148"/>
    <mergeCell ref="B153:N153"/>
    <mergeCell ref="C154:N154"/>
    <mergeCell ref="H185:M185"/>
    <mergeCell ref="H186:M186"/>
    <mergeCell ref="H187:M187"/>
    <mergeCell ref="D188:M188"/>
    <mergeCell ref="H201:M201"/>
    <mergeCell ref="C157:N157"/>
    <mergeCell ref="B138:K138"/>
    <mergeCell ref="E49:L49"/>
    <mergeCell ref="B50:G50"/>
    <mergeCell ref="H50:L50"/>
    <mergeCell ref="B64:J64"/>
    <mergeCell ref="K64:L64"/>
    <mergeCell ref="B66:J66"/>
    <mergeCell ref="K66:L66"/>
    <mergeCell ref="B67:G67"/>
    <mergeCell ref="H67:L67"/>
    <mergeCell ref="B38:J38"/>
    <mergeCell ref="K38:L38"/>
    <mergeCell ref="B44:J44"/>
    <mergeCell ref="K44:L44"/>
    <mergeCell ref="B39:J39"/>
    <mergeCell ref="H43:L43"/>
    <mergeCell ref="K42:L42"/>
    <mergeCell ref="B40:J40"/>
    <mergeCell ref="K40:L40"/>
    <mergeCell ref="K39:L39"/>
    <mergeCell ref="B43:G43"/>
    <mergeCell ref="B41:J41"/>
    <mergeCell ref="K41:L41"/>
    <mergeCell ref="B257:H257"/>
    <mergeCell ref="I257:N257"/>
    <mergeCell ref="B42:J42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45:J45"/>
    <mergeCell ref="B48:J48"/>
    <mergeCell ref="B46:J46"/>
    <mergeCell ref="B76:G76"/>
    <mergeCell ref="H76:L76"/>
    <mergeCell ref="B77:K77"/>
    <mergeCell ref="B210:G210"/>
    <mergeCell ref="B211:G211"/>
    <mergeCell ref="B47:J47"/>
    <mergeCell ref="B49:D49"/>
    <mergeCell ref="H202:M202"/>
    <mergeCell ref="H183:M183"/>
    <mergeCell ref="D184:M184"/>
    <mergeCell ref="B51:J51"/>
    <mergeCell ref="B56:J56"/>
    <mergeCell ref="K56:L56"/>
    <mergeCell ref="K51:L51"/>
    <mergeCell ref="B52:J52"/>
    <mergeCell ref="K52:L52"/>
    <mergeCell ref="B63:J63"/>
    <mergeCell ref="K63:L63"/>
    <mergeCell ref="B65:J65"/>
    <mergeCell ref="K65:L65"/>
    <mergeCell ref="B61:J61"/>
    <mergeCell ref="K61:L61"/>
    <mergeCell ref="B62:J62"/>
    <mergeCell ref="K62:L62"/>
    <mergeCell ref="B59:J59"/>
    <mergeCell ref="K59:L59"/>
    <mergeCell ref="B60:G60"/>
    <mergeCell ref="H60:L60"/>
    <mergeCell ref="C158:M158"/>
    <mergeCell ref="B68:K68"/>
    <mergeCell ref="B94:K94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29:G29"/>
    <mergeCell ref="H29:N29"/>
    <mergeCell ref="B30:G30"/>
    <mergeCell ref="H30:N30"/>
    <mergeCell ref="B31:N31"/>
    <mergeCell ref="B32:L32"/>
    <mergeCell ref="B69:K69"/>
    <mergeCell ref="B81:K81"/>
    <mergeCell ref="B82:K82"/>
    <mergeCell ref="B83:K83"/>
    <mergeCell ref="B72:N72"/>
    <mergeCell ref="B73:L73"/>
    <mergeCell ref="C74:L74"/>
    <mergeCell ref="B75:D75"/>
    <mergeCell ref="E75:L75"/>
    <mergeCell ref="B70:N70"/>
    <mergeCell ref="B78:K78"/>
    <mergeCell ref="B79:K79"/>
    <mergeCell ref="B80:K80"/>
    <mergeCell ref="B71:N71"/>
    <mergeCell ref="B95:K95"/>
    <mergeCell ref="B96:K96"/>
    <mergeCell ref="B97:G97"/>
    <mergeCell ref="H97:L97"/>
    <mergeCell ref="B88:G88"/>
    <mergeCell ref="H88:L88"/>
    <mergeCell ref="B89:K89"/>
    <mergeCell ref="B90:K90"/>
    <mergeCell ref="B91:K91"/>
    <mergeCell ref="B92:K92"/>
    <mergeCell ref="B93:K93"/>
    <mergeCell ref="B149:G149"/>
    <mergeCell ref="H149:L149"/>
    <mergeCell ref="B150:K150"/>
    <mergeCell ref="B151:K151"/>
    <mergeCell ref="C167:M167"/>
    <mergeCell ref="B180:C180"/>
    <mergeCell ref="B181:G181"/>
    <mergeCell ref="B182:G182"/>
    <mergeCell ref="B176:C176"/>
    <mergeCell ref="D176:L176"/>
    <mergeCell ref="B177:C177"/>
    <mergeCell ref="D177:L177"/>
    <mergeCell ref="B179:M179"/>
    <mergeCell ref="D180:M180"/>
    <mergeCell ref="H181:M181"/>
    <mergeCell ref="H182:M182"/>
    <mergeCell ref="B186:G186"/>
    <mergeCell ref="B187:G187"/>
    <mergeCell ref="B188:C188"/>
    <mergeCell ref="B183:G183"/>
    <mergeCell ref="B184:C184"/>
    <mergeCell ref="B185:G185"/>
    <mergeCell ref="B192:C192"/>
    <mergeCell ref="B193:G193"/>
    <mergeCell ref="B194:G194"/>
    <mergeCell ref="B189:G189"/>
    <mergeCell ref="B190:G190"/>
    <mergeCell ref="B191:G191"/>
    <mergeCell ref="H189:M189"/>
    <mergeCell ref="H190:M190"/>
    <mergeCell ref="H191:M191"/>
    <mergeCell ref="D192:M192"/>
    <mergeCell ref="H193:M193"/>
    <mergeCell ref="H194:M194"/>
    <mergeCell ref="B198:G198"/>
    <mergeCell ref="B199:G199"/>
    <mergeCell ref="B200:C200"/>
    <mergeCell ref="B195:G195"/>
    <mergeCell ref="B196:C196"/>
    <mergeCell ref="B197:G197"/>
    <mergeCell ref="H195:M195"/>
    <mergeCell ref="D196:M196"/>
    <mergeCell ref="H197:M197"/>
    <mergeCell ref="H198:M198"/>
    <mergeCell ref="H199:M199"/>
    <mergeCell ref="D200:M200"/>
    <mergeCell ref="B201:G201"/>
    <mergeCell ref="B202:G202"/>
    <mergeCell ref="B203:G203"/>
    <mergeCell ref="B204:C204"/>
    <mergeCell ref="B205:G205"/>
    <mergeCell ref="B206:G206"/>
    <mergeCell ref="B207:G207"/>
    <mergeCell ref="B208:C208"/>
    <mergeCell ref="B209:G209"/>
    <mergeCell ref="B219:G219"/>
    <mergeCell ref="B220:C220"/>
    <mergeCell ref="B215:G215"/>
    <mergeCell ref="B216:C216"/>
    <mergeCell ref="B217:G217"/>
    <mergeCell ref="H219:M219"/>
    <mergeCell ref="D220:M220"/>
    <mergeCell ref="B224:C224"/>
    <mergeCell ref="B225:G225"/>
    <mergeCell ref="B218:G218"/>
    <mergeCell ref="D216:M216"/>
    <mergeCell ref="H217:M217"/>
    <mergeCell ref="H218:M218"/>
    <mergeCell ref="B226:G226"/>
    <mergeCell ref="B221:G221"/>
    <mergeCell ref="B222:G222"/>
    <mergeCell ref="B223:G223"/>
    <mergeCell ref="H221:M221"/>
    <mergeCell ref="H222:M222"/>
    <mergeCell ref="H223:M223"/>
    <mergeCell ref="D224:M224"/>
    <mergeCell ref="H225:M225"/>
    <mergeCell ref="H226:M226"/>
    <mergeCell ref="B230:G230"/>
    <mergeCell ref="B231:G231"/>
    <mergeCell ref="B232:C232"/>
    <mergeCell ref="B227:G227"/>
    <mergeCell ref="B228:C228"/>
    <mergeCell ref="B229:G229"/>
    <mergeCell ref="H227:M227"/>
    <mergeCell ref="D228:M228"/>
    <mergeCell ref="H229:M229"/>
    <mergeCell ref="H230:M230"/>
    <mergeCell ref="H231:M231"/>
    <mergeCell ref="D232:M232"/>
    <mergeCell ref="B236:G236"/>
    <mergeCell ref="B237:C237"/>
    <mergeCell ref="B238:G238"/>
    <mergeCell ref="B233:G233"/>
    <mergeCell ref="B234:G234"/>
    <mergeCell ref="B235:G235"/>
    <mergeCell ref="H233:M233"/>
    <mergeCell ref="H234:M234"/>
    <mergeCell ref="H235:M235"/>
    <mergeCell ref="H236:M236"/>
    <mergeCell ref="D237:M237"/>
    <mergeCell ref="H238:M238"/>
    <mergeCell ref="B242:G242"/>
    <mergeCell ref="H242:N242"/>
    <mergeCell ref="H243:J243"/>
    <mergeCell ref="L243:N243"/>
    <mergeCell ref="B244:G244"/>
    <mergeCell ref="H244:J244"/>
    <mergeCell ref="L244:N244"/>
    <mergeCell ref="B239:G239"/>
    <mergeCell ref="B241:C241"/>
    <mergeCell ref="D241:N241"/>
    <mergeCell ref="H239:M239"/>
    <mergeCell ref="B248:G248"/>
    <mergeCell ref="H248:N248"/>
    <mergeCell ref="B249:G249"/>
    <mergeCell ref="H249:J249"/>
    <mergeCell ref="L249:N249"/>
    <mergeCell ref="B250:G250"/>
    <mergeCell ref="H250:J250"/>
    <mergeCell ref="L250:N250"/>
    <mergeCell ref="B245:G245"/>
    <mergeCell ref="H245:N245"/>
    <mergeCell ref="B246:G246"/>
    <mergeCell ref="H246:J246"/>
    <mergeCell ref="L246:N246"/>
    <mergeCell ref="B247:G247"/>
    <mergeCell ref="H247:J247"/>
    <mergeCell ref="L247:N247"/>
    <mergeCell ref="B254:G254"/>
    <mergeCell ref="H254:N254"/>
    <mergeCell ref="B255:C255"/>
    <mergeCell ref="D255:N255"/>
    <mergeCell ref="B256:G256"/>
    <mergeCell ref="H256:N256"/>
    <mergeCell ref="B251:C251"/>
    <mergeCell ref="D251:N251"/>
    <mergeCell ref="B252:G252"/>
    <mergeCell ref="H252:N252"/>
    <mergeCell ref="B253:G253"/>
    <mergeCell ref="H253:N253"/>
    <mergeCell ref="B264:C264"/>
    <mergeCell ref="D264:N264"/>
    <mergeCell ref="B265:G265"/>
    <mergeCell ref="H265:N265"/>
    <mergeCell ref="B266:G266"/>
    <mergeCell ref="H266:N266"/>
    <mergeCell ref="B258:G258"/>
    <mergeCell ref="H258:N258"/>
    <mergeCell ref="B260:G260"/>
    <mergeCell ref="H260:N260"/>
    <mergeCell ref="B262:G262"/>
    <mergeCell ref="H262:N262"/>
    <mergeCell ref="B263:H263"/>
    <mergeCell ref="I263:N263"/>
    <mergeCell ref="B261:H261"/>
    <mergeCell ref="I261:N261"/>
    <mergeCell ref="B259:H259"/>
    <mergeCell ref="I259:N259"/>
    <mergeCell ref="B271:G271"/>
    <mergeCell ref="H271:N271"/>
    <mergeCell ref="B272:H272"/>
    <mergeCell ref="I272:N272"/>
    <mergeCell ref="B273:I273"/>
    <mergeCell ref="J273:N273"/>
    <mergeCell ref="B267:G267"/>
    <mergeCell ref="H267:N267"/>
    <mergeCell ref="B268:G268"/>
    <mergeCell ref="H268:N268"/>
    <mergeCell ref="B270:N270"/>
    <mergeCell ref="B277:I277"/>
    <mergeCell ref="J277:N277"/>
    <mergeCell ref="B278:G278"/>
    <mergeCell ref="H278:N278"/>
    <mergeCell ref="B279:H279"/>
    <mergeCell ref="I279:N279"/>
    <mergeCell ref="B274:I274"/>
    <mergeCell ref="J274:N274"/>
    <mergeCell ref="B275:H275"/>
    <mergeCell ref="I275:N275"/>
    <mergeCell ref="B276:I276"/>
    <mergeCell ref="J276:N276"/>
    <mergeCell ref="B283:I283"/>
    <mergeCell ref="J283:N283"/>
    <mergeCell ref="B284:I284"/>
    <mergeCell ref="J284:N284"/>
    <mergeCell ref="B285:H285"/>
    <mergeCell ref="I285:N285"/>
    <mergeCell ref="B280:I280"/>
    <mergeCell ref="J280:N280"/>
    <mergeCell ref="B281:I281"/>
    <mergeCell ref="J281:N281"/>
    <mergeCell ref="B282:H282"/>
    <mergeCell ref="I282:N282"/>
    <mergeCell ref="B290:E290"/>
    <mergeCell ref="F290:L290"/>
    <mergeCell ref="B286:I286"/>
    <mergeCell ref="J286:N286"/>
    <mergeCell ref="B287:I287"/>
    <mergeCell ref="J287:N287"/>
    <mergeCell ref="B288:N288"/>
    <mergeCell ref="B289:L289"/>
    <mergeCell ref="B303:L303"/>
    <mergeCell ref="B297:N297"/>
    <mergeCell ref="B299:C299"/>
    <mergeCell ref="D299:N299"/>
    <mergeCell ref="B292:H292"/>
    <mergeCell ref="I292:L292"/>
    <mergeCell ref="B296:N296"/>
    <mergeCell ref="B294:H294"/>
    <mergeCell ref="I294:L294"/>
    <mergeCell ref="B291:H291"/>
    <mergeCell ref="I291:L291"/>
    <mergeCell ref="B298:C298"/>
    <mergeCell ref="D298:N298"/>
    <mergeCell ref="B300:C300"/>
    <mergeCell ref="D300:N300"/>
    <mergeCell ref="B312:D312"/>
    <mergeCell ref="E312:L312"/>
    <mergeCell ref="B304:C304"/>
    <mergeCell ref="D304:L304"/>
    <mergeCell ref="B305:D305"/>
    <mergeCell ref="E305:L305"/>
    <mergeCell ref="B306:E306"/>
    <mergeCell ref="F306:L306"/>
    <mergeCell ref="B301:N301"/>
    <mergeCell ref="B302:N302"/>
    <mergeCell ref="B310:E310"/>
    <mergeCell ref="F310:L310"/>
    <mergeCell ref="B307:E307"/>
    <mergeCell ref="F307:L307"/>
    <mergeCell ref="B308:E308"/>
    <mergeCell ref="F308:L308"/>
    <mergeCell ref="B309:E309"/>
    <mergeCell ref="F309:L309"/>
    <mergeCell ref="B311:E311"/>
    <mergeCell ref="F311:L311"/>
    <mergeCell ref="B318:E318"/>
    <mergeCell ref="F318:L318"/>
    <mergeCell ref="B319:E319"/>
    <mergeCell ref="F319:L319"/>
    <mergeCell ref="B313:E313"/>
    <mergeCell ref="F313:L313"/>
    <mergeCell ref="B314:E314"/>
    <mergeCell ref="F314:L314"/>
    <mergeCell ref="B315:E315"/>
    <mergeCell ref="F315:L315"/>
    <mergeCell ref="B316:E316"/>
    <mergeCell ref="F316:L316"/>
    <mergeCell ref="B317:D317"/>
    <mergeCell ref="E317:L317"/>
    <mergeCell ref="B320:E320"/>
    <mergeCell ref="F320:L320"/>
    <mergeCell ref="B321:E321"/>
    <mergeCell ref="F321:L321"/>
    <mergeCell ref="B323:L323"/>
    <mergeCell ref="B324:C324"/>
    <mergeCell ref="D324:L324"/>
    <mergeCell ref="B322:E322"/>
    <mergeCell ref="F322:L322"/>
    <mergeCell ref="B332:C332"/>
    <mergeCell ref="D332:L332"/>
    <mergeCell ref="B333:D333"/>
    <mergeCell ref="E333:L333"/>
    <mergeCell ref="B328:E328"/>
    <mergeCell ref="F328:L328"/>
    <mergeCell ref="B325:E325"/>
    <mergeCell ref="F325:L325"/>
    <mergeCell ref="B326:E326"/>
    <mergeCell ref="F326:L326"/>
    <mergeCell ref="B327:E327"/>
    <mergeCell ref="F327:L327"/>
    <mergeCell ref="B329:M329"/>
    <mergeCell ref="F340:L340"/>
    <mergeCell ref="B337:D337"/>
    <mergeCell ref="E337:L337"/>
    <mergeCell ref="B338:E338"/>
    <mergeCell ref="F338:L338"/>
    <mergeCell ref="B339:E339"/>
    <mergeCell ref="F339:L339"/>
    <mergeCell ref="B334:E334"/>
    <mergeCell ref="F334:L334"/>
    <mergeCell ref="B335:E335"/>
    <mergeCell ref="F335:L335"/>
    <mergeCell ref="B336:E336"/>
    <mergeCell ref="F336:L336"/>
    <mergeCell ref="B346:E346"/>
    <mergeCell ref="F346:L346"/>
    <mergeCell ref="B347:E347"/>
    <mergeCell ref="F347:L347"/>
    <mergeCell ref="B348:E348"/>
    <mergeCell ref="F348:L348"/>
    <mergeCell ref="B342:N342"/>
    <mergeCell ref="B343:L343"/>
    <mergeCell ref="B344:C344"/>
    <mergeCell ref="D344:L344"/>
    <mergeCell ref="B345:D345"/>
    <mergeCell ref="E345:L345"/>
    <mergeCell ref="B352:D352"/>
    <mergeCell ref="E352:L352"/>
    <mergeCell ref="B353:E353"/>
    <mergeCell ref="F353:L353"/>
    <mergeCell ref="B354:E354"/>
    <mergeCell ref="F354:L354"/>
    <mergeCell ref="B349:E349"/>
    <mergeCell ref="F349:L349"/>
    <mergeCell ref="B350:E350"/>
    <mergeCell ref="F350:L350"/>
    <mergeCell ref="B351:E351"/>
    <mergeCell ref="F351:L351"/>
    <mergeCell ref="B363:E363"/>
    <mergeCell ref="F363:L363"/>
    <mergeCell ref="B358:E358"/>
    <mergeCell ref="F358:L358"/>
    <mergeCell ref="B359:D359"/>
    <mergeCell ref="E359:L359"/>
    <mergeCell ref="B360:E360"/>
    <mergeCell ref="F360:L360"/>
    <mergeCell ref="B355:E355"/>
    <mergeCell ref="F355:L355"/>
    <mergeCell ref="B356:E356"/>
    <mergeCell ref="F356:L356"/>
    <mergeCell ref="B357:E357"/>
    <mergeCell ref="F357:L357"/>
    <mergeCell ref="F371:L371"/>
    <mergeCell ref="B372:E372"/>
    <mergeCell ref="B142:G142"/>
    <mergeCell ref="H142:L142"/>
    <mergeCell ref="F372:L372"/>
    <mergeCell ref="B367:E367"/>
    <mergeCell ref="F367:L367"/>
    <mergeCell ref="B368:E368"/>
    <mergeCell ref="F368:L368"/>
    <mergeCell ref="B369:E369"/>
    <mergeCell ref="F369:L369"/>
    <mergeCell ref="B370:E370"/>
    <mergeCell ref="F370:L370"/>
    <mergeCell ref="B371:E371"/>
    <mergeCell ref="B364:E364"/>
    <mergeCell ref="F364:L364"/>
    <mergeCell ref="B365:E365"/>
    <mergeCell ref="F365:L365"/>
    <mergeCell ref="B366:D366"/>
    <mergeCell ref="E366:L366"/>
    <mergeCell ref="B361:E361"/>
    <mergeCell ref="F361:L361"/>
    <mergeCell ref="B362:E362"/>
    <mergeCell ref="F362:L362"/>
    <mergeCell ref="B379:E379"/>
    <mergeCell ref="F379:L379"/>
    <mergeCell ref="B376:E376"/>
    <mergeCell ref="F376:L376"/>
    <mergeCell ref="B377:E377"/>
    <mergeCell ref="F377:L377"/>
    <mergeCell ref="B378:E378"/>
    <mergeCell ref="F378:L378"/>
    <mergeCell ref="B373:D373"/>
    <mergeCell ref="E373:L373"/>
    <mergeCell ref="B374:E374"/>
    <mergeCell ref="F374:L374"/>
    <mergeCell ref="B375:E375"/>
    <mergeCell ref="F375:L375"/>
    <mergeCell ref="B105:K105"/>
    <mergeCell ref="B106:K106"/>
    <mergeCell ref="B107:N107"/>
    <mergeCell ref="B121:G121"/>
    <mergeCell ref="H121:L121"/>
    <mergeCell ref="B122:K122"/>
    <mergeCell ref="B125:J125"/>
    <mergeCell ref="B116:N116"/>
    <mergeCell ref="B117:N117"/>
    <mergeCell ref="B118:L118"/>
    <mergeCell ref="C119:L119"/>
    <mergeCell ref="B120:D120"/>
    <mergeCell ref="E120:L120"/>
    <mergeCell ref="B123:K123"/>
    <mergeCell ref="B111:J111"/>
    <mergeCell ref="B108:L108"/>
    <mergeCell ref="C109:L109"/>
    <mergeCell ref="B131:D131"/>
    <mergeCell ref="E131:L131"/>
    <mergeCell ref="B136:K136"/>
    <mergeCell ref="B110:D110"/>
    <mergeCell ref="E110:L110"/>
    <mergeCell ref="B124:K124"/>
    <mergeCell ref="F341:M341"/>
    <mergeCell ref="B341:E341"/>
    <mergeCell ref="B175:C175"/>
    <mergeCell ref="D175:L175"/>
    <mergeCell ref="B178:N178"/>
    <mergeCell ref="B132:G132"/>
    <mergeCell ref="H132:L132"/>
    <mergeCell ref="B133:K133"/>
    <mergeCell ref="B134:K134"/>
    <mergeCell ref="B135:K135"/>
    <mergeCell ref="B126:J126"/>
    <mergeCell ref="B128:G128"/>
    <mergeCell ref="B140:K140"/>
    <mergeCell ref="B141:K141"/>
    <mergeCell ref="B130:J130"/>
    <mergeCell ref="B330:M330"/>
    <mergeCell ref="B331:M331"/>
    <mergeCell ref="B340:E340"/>
    <mergeCell ref="B104:G104"/>
    <mergeCell ref="H104:L104"/>
    <mergeCell ref="B86:K86"/>
    <mergeCell ref="B293:H293"/>
    <mergeCell ref="I293:L293"/>
    <mergeCell ref="B112:J112"/>
    <mergeCell ref="B113:J113"/>
    <mergeCell ref="B114:J114"/>
    <mergeCell ref="B115:J115"/>
    <mergeCell ref="B161:N161"/>
    <mergeCell ref="C162:N162"/>
    <mergeCell ref="C163:M163"/>
    <mergeCell ref="C164:M164"/>
    <mergeCell ref="C165:N165"/>
    <mergeCell ref="C166:M166"/>
    <mergeCell ref="B98:K98"/>
    <mergeCell ref="B99:K99"/>
    <mergeCell ref="B100:K100"/>
    <mergeCell ref="B101:K101"/>
    <mergeCell ref="B102:K102"/>
    <mergeCell ref="B103:K103"/>
    <mergeCell ref="B137:K137"/>
    <mergeCell ref="H128:L128"/>
    <mergeCell ref="B129:K129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&amp;LREV. B&amp;C&amp;P&amp;RFSGC-114-8-INS-08</oddFooter>
  </headerFooter>
  <rowBreaks count="4" manualBreakCount="4">
    <brk id="106" max="16383" man="1"/>
    <brk id="184" max="16383" man="1"/>
    <brk id="239" max="16383" man="1"/>
    <brk id="3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feb-jun 2023</vt:lpstr>
      <vt:lpstr>'Numeralia feb-jun 2023'!Títulos_a_imprimir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2023-08-25T19:11:39Z</cp:lastPrinted>
  <dcterms:created xsi:type="dcterms:W3CDTF">2015-06-16T13:23:09Z</dcterms:created>
  <dcterms:modified xsi:type="dcterms:W3CDTF">2023-08-25T19:18:27Z</dcterms:modified>
</cp:coreProperties>
</file>